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\OneDrive - Zagrebačka filharmonija\Radna površina\"/>
    </mc:Choice>
  </mc:AlternateContent>
  <xr:revisionPtr revIDLastSave="0" documentId="8_{0B48505C-3BC1-46CC-AC27-AF24CF3228A2}" xr6:coauthVersionLast="47" xr6:coauthVersionMax="47" xr10:uidLastSave="{00000000-0000-0000-0000-000000000000}"/>
  <bookViews>
    <workbookView xWindow="-120" yWindow="-120" windowWidth="29040" windowHeight="15720" xr2:uid="{D87D4875-DADB-4E6B-A06F-ECBBF098B3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6" i="1" l="1"/>
  <c r="M185" i="1" s="1"/>
  <c r="Q185" i="1"/>
  <c r="K185" i="1"/>
  <c r="J185" i="1"/>
  <c r="I185" i="1"/>
  <c r="H185" i="1"/>
  <c r="S184" i="1"/>
  <c r="M184" i="1"/>
  <c r="S183" i="1"/>
  <c r="M183" i="1"/>
  <c r="S182" i="1"/>
  <c r="M182" i="1"/>
  <c r="S181" i="1"/>
  <c r="M181" i="1"/>
  <c r="M180" i="1" s="1"/>
  <c r="K180" i="1"/>
  <c r="S180" i="1" s="1"/>
  <c r="J180" i="1"/>
  <c r="I180" i="1"/>
  <c r="H180" i="1"/>
  <c r="M179" i="1"/>
  <c r="M178" i="1"/>
  <c r="R177" i="1"/>
  <c r="Q177" i="1"/>
  <c r="M177" i="1"/>
  <c r="R176" i="1"/>
  <c r="Q176" i="1"/>
  <c r="M176" i="1"/>
  <c r="M175" i="1"/>
  <c r="R174" i="1"/>
  <c r="Q174" i="1"/>
  <c r="M174" i="1"/>
  <c r="R173" i="1"/>
  <c r="Q173" i="1"/>
  <c r="M173" i="1"/>
  <c r="M172" i="1" s="1"/>
  <c r="R172" i="1"/>
  <c r="Q172" i="1"/>
  <c r="K172" i="1"/>
  <c r="J172" i="1"/>
  <c r="I172" i="1"/>
  <c r="H172" i="1"/>
  <c r="S171" i="1"/>
  <c r="R171" i="1"/>
  <c r="Q171" i="1"/>
  <c r="M171" i="1"/>
  <c r="M170" i="1" s="1"/>
  <c r="R170" i="1"/>
  <c r="Q170" i="1"/>
  <c r="K170" i="1"/>
  <c r="S170" i="1" s="1"/>
  <c r="J170" i="1"/>
  <c r="I170" i="1"/>
  <c r="H170" i="1"/>
  <c r="Q169" i="1"/>
  <c r="K169" i="1"/>
  <c r="S169" i="1" s="1"/>
  <c r="J169" i="1"/>
  <c r="I169" i="1"/>
  <c r="H169" i="1"/>
  <c r="M168" i="1"/>
  <c r="M167" i="1"/>
  <c r="M166" i="1"/>
  <c r="M165" i="1" s="1"/>
  <c r="M164" i="1" s="1"/>
  <c r="J165" i="1"/>
  <c r="I165" i="1"/>
  <c r="H165" i="1"/>
  <c r="H164" i="1" s="1"/>
  <c r="J164" i="1"/>
  <c r="I164" i="1"/>
  <c r="M163" i="1"/>
  <c r="M160" i="1" s="1"/>
  <c r="M162" i="1"/>
  <c r="S161" i="1"/>
  <c r="R161" i="1"/>
  <c r="Q161" i="1"/>
  <c r="M161" i="1"/>
  <c r="Q160" i="1"/>
  <c r="K160" i="1"/>
  <c r="K130" i="1" s="1"/>
  <c r="J160" i="1"/>
  <c r="I160" i="1"/>
  <c r="H160" i="1"/>
  <c r="M159" i="1"/>
  <c r="M158" i="1"/>
  <c r="J158" i="1"/>
  <c r="I158" i="1"/>
  <c r="H158" i="1"/>
  <c r="S157" i="1"/>
  <c r="R157" i="1"/>
  <c r="Q157" i="1"/>
  <c r="M157" i="1"/>
  <c r="M156" i="1" s="1"/>
  <c r="S156" i="1"/>
  <c r="R156" i="1"/>
  <c r="Q156" i="1"/>
  <c r="K156" i="1"/>
  <c r="J156" i="1"/>
  <c r="I156" i="1"/>
  <c r="H156" i="1"/>
  <c r="M155" i="1"/>
  <c r="S154" i="1"/>
  <c r="R154" i="1"/>
  <c r="Q154" i="1"/>
  <c r="M154" i="1"/>
  <c r="S153" i="1"/>
  <c r="R153" i="1"/>
  <c r="Q153" i="1"/>
  <c r="M153" i="1"/>
  <c r="S152" i="1"/>
  <c r="R152" i="1"/>
  <c r="Q152" i="1"/>
  <c r="M152" i="1"/>
  <c r="S151" i="1"/>
  <c r="R151" i="1"/>
  <c r="Q151" i="1"/>
  <c r="M151" i="1"/>
  <c r="S150" i="1"/>
  <c r="R150" i="1"/>
  <c r="Q150" i="1"/>
  <c r="M150" i="1"/>
  <c r="S149" i="1"/>
  <c r="R149" i="1"/>
  <c r="Q149" i="1"/>
  <c r="M149" i="1"/>
  <c r="M147" i="1" s="1"/>
  <c r="S148" i="1"/>
  <c r="R148" i="1"/>
  <c r="Q148" i="1"/>
  <c r="M148" i="1"/>
  <c r="S147" i="1"/>
  <c r="R147" i="1"/>
  <c r="K147" i="1"/>
  <c r="Q147" i="1" s="1"/>
  <c r="J147" i="1"/>
  <c r="I147" i="1"/>
  <c r="H147" i="1"/>
  <c r="R146" i="1"/>
  <c r="M146" i="1"/>
  <c r="S145" i="1"/>
  <c r="R145" i="1"/>
  <c r="M145" i="1"/>
  <c r="S144" i="1"/>
  <c r="M144" i="1"/>
  <c r="S143" i="1"/>
  <c r="M143" i="1"/>
  <c r="S142" i="1"/>
  <c r="R142" i="1"/>
  <c r="Q142" i="1"/>
  <c r="M142" i="1"/>
  <c r="M140" i="1" s="1"/>
  <c r="S141" i="1"/>
  <c r="R141" i="1"/>
  <c r="Q141" i="1"/>
  <c r="M141" i="1"/>
  <c r="S140" i="1"/>
  <c r="K140" i="1"/>
  <c r="R140" i="1" s="1"/>
  <c r="J140" i="1"/>
  <c r="I140" i="1"/>
  <c r="H140" i="1"/>
  <c r="S139" i="1"/>
  <c r="Q139" i="1"/>
  <c r="M139" i="1"/>
  <c r="S138" i="1"/>
  <c r="R138" i="1"/>
  <c r="Q138" i="1"/>
  <c r="M138" i="1"/>
  <c r="M137" i="1"/>
  <c r="S136" i="1"/>
  <c r="R136" i="1"/>
  <c r="Q136" i="1"/>
  <c r="M136" i="1"/>
  <c r="S135" i="1"/>
  <c r="R135" i="1"/>
  <c r="Q135" i="1"/>
  <c r="M135" i="1"/>
  <c r="S134" i="1"/>
  <c r="R134" i="1"/>
  <c r="Q134" i="1"/>
  <c r="M134" i="1"/>
  <c r="S133" i="1"/>
  <c r="R133" i="1"/>
  <c r="Q133" i="1"/>
  <c r="M133" i="1"/>
  <c r="S132" i="1"/>
  <c r="Q132" i="1"/>
  <c r="M132" i="1"/>
  <c r="M131" i="1" s="1"/>
  <c r="S131" i="1"/>
  <c r="K131" i="1"/>
  <c r="R131" i="1" s="1"/>
  <c r="J131" i="1"/>
  <c r="J130" i="1" s="1"/>
  <c r="I131" i="1"/>
  <c r="I130" i="1" s="1"/>
  <c r="H131" i="1"/>
  <c r="M129" i="1"/>
  <c r="Q128" i="1"/>
  <c r="M128" i="1"/>
  <c r="K128" i="1"/>
  <c r="J128" i="1"/>
  <c r="I128" i="1"/>
  <c r="H128" i="1"/>
  <c r="S127" i="1"/>
  <c r="Q127" i="1"/>
  <c r="M127" i="1"/>
  <c r="R126" i="1"/>
  <c r="M126" i="1"/>
  <c r="S125" i="1"/>
  <c r="R125" i="1"/>
  <c r="Q125" i="1"/>
  <c r="M125" i="1"/>
  <c r="S124" i="1"/>
  <c r="Q124" i="1"/>
  <c r="M124" i="1"/>
  <c r="S123" i="1"/>
  <c r="R123" i="1"/>
  <c r="M123" i="1"/>
  <c r="S122" i="1"/>
  <c r="Q122" i="1"/>
  <c r="M122" i="1"/>
  <c r="R121" i="1"/>
  <c r="M121" i="1"/>
  <c r="S120" i="1"/>
  <c r="Q120" i="1"/>
  <c r="M120" i="1"/>
  <c r="S119" i="1"/>
  <c r="R119" i="1"/>
  <c r="M119" i="1"/>
  <c r="S118" i="1"/>
  <c r="Q118" i="1"/>
  <c r="M118" i="1"/>
  <c r="S117" i="1"/>
  <c r="R117" i="1"/>
  <c r="M117" i="1"/>
  <c r="S116" i="1"/>
  <c r="R116" i="1"/>
  <c r="Q116" i="1"/>
  <c r="M116" i="1"/>
  <c r="S115" i="1"/>
  <c r="Q115" i="1"/>
  <c r="M115" i="1"/>
  <c r="M114" i="1"/>
  <c r="M113" i="1"/>
  <c r="S112" i="1"/>
  <c r="M112" i="1"/>
  <c r="M105" i="1" s="1"/>
  <c r="S111" i="1"/>
  <c r="M111" i="1"/>
  <c r="S110" i="1"/>
  <c r="M110" i="1"/>
  <c r="R109" i="1"/>
  <c r="M109" i="1"/>
  <c r="R108" i="1"/>
  <c r="M108" i="1"/>
  <c r="S107" i="1"/>
  <c r="R107" i="1"/>
  <c r="Q107" i="1"/>
  <c r="M107" i="1"/>
  <c r="M106" i="1"/>
  <c r="K105" i="1"/>
  <c r="R106" i="1" s="1"/>
  <c r="J105" i="1"/>
  <c r="I105" i="1"/>
  <c r="H105" i="1"/>
  <c r="S104" i="1"/>
  <c r="R104" i="1"/>
  <c r="Q104" i="1"/>
  <c r="M104" i="1"/>
  <c r="M103" i="1"/>
  <c r="M102" i="1"/>
  <c r="S101" i="1"/>
  <c r="R101" i="1"/>
  <c r="Q101" i="1"/>
  <c r="M101" i="1"/>
  <c r="S100" i="1"/>
  <c r="R100" i="1"/>
  <c r="Q100" i="1"/>
  <c r="M100" i="1"/>
  <c r="S99" i="1"/>
  <c r="R99" i="1"/>
  <c r="Q99" i="1"/>
  <c r="M99" i="1"/>
  <c r="M98" i="1"/>
  <c r="R97" i="1"/>
  <c r="Q97" i="1"/>
  <c r="M97" i="1"/>
  <c r="R96" i="1"/>
  <c r="Q96" i="1"/>
  <c r="M96" i="1"/>
  <c r="S95" i="1"/>
  <c r="R95" i="1"/>
  <c r="Q95" i="1"/>
  <c r="M95" i="1"/>
  <c r="S94" i="1"/>
  <c r="R94" i="1"/>
  <c r="Q94" i="1"/>
  <c r="M94" i="1"/>
  <c r="S93" i="1"/>
  <c r="R93" i="1"/>
  <c r="Q93" i="1"/>
  <c r="M93" i="1"/>
  <c r="S92" i="1"/>
  <c r="Q92" i="1"/>
  <c r="M92" i="1"/>
  <c r="S91" i="1"/>
  <c r="Q91" i="1"/>
  <c r="M91" i="1"/>
  <c r="S90" i="1"/>
  <c r="R90" i="1"/>
  <c r="Q90" i="1"/>
  <c r="M90" i="1"/>
  <c r="R89" i="1"/>
  <c r="Q89" i="1"/>
  <c r="M89" i="1"/>
  <c r="S88" i="1"/>
  <c r="R88" i="1"/>
  <c r="Q88" i="1"/>
  <c r="M88" i="1"/>
  <c r="M87" i="1"/>
  <c r="R86" i="1"/>
  <c r="Q86" i="1"/>
  <c r="M86" i="1"/>
  <c r="M85" i="1"/>
  <c r="S84" i="1"/>
  <c r="R84" i="1"/>
  <c r="Q84" i="1"/>
  <c r="M84" i="1"/>
  <c r="S83" i="1"/>
  <c r="R83" i="1"/>
  <c r="Q83" i="1"/>
  <c r="M83" i="1"/>
  <c r="S82" i="1"/>
  <c r="R82" i="1"/>
  <c r="Q82" i="1"/>
  <c r="M82" i="1"/>
  <c r="R81" i="1"/>
  <c r="M81" i="1"/>
  <c r="S80" i="1"/>
  <c r="R80" i="1"/>
  <c r="Q80" i="1"/>
  <c r="M80" i="1"/>
  <c r="R79" i="1"/>
  <c r="Q79" i="1"/>
  <c r="M79" i="1"/>
  <c r="R78" i="1"/>
  <c r="Q78" i="1"/>
  <c r="M78" i="1"/>
  <c r="R77" i="1"/>
  <c r="Q77" i="1"/>
  <c r="M77" i="1"/>
  <c r="S76" i="1"/>
  <c r="Q76" i="1"/>
  <c r="M76" i="1"/>
  <c r="S75" i="1"/>
  <c r="R75" i="1"/>
  <c r="Q75" i="1"/>
  <c r="M75" i="1"/>
  <c r="M74" i="1"/>
  <c r="M73" i="1"/>
  <c r="M72" i="1"/>
  <c r="M71" i="1"/>
  <c r="M70" i="1" s="1"/>
  <c r="S70" i="1"/>
  <c r="Q70" i="1"/>
  <c r="K70" i="1"/>
  <c r="J70" i="1"/>
  <c r="I70" i="1"/>
  <c r="H70" i="1"/>
  <c r="S69" i="1"/>
  <c r="R69" i="1"/>
  <c r="Q69" i="1"/>
  <c r="M69" i="1"/>
  <c r="M68" i="1"/>
  <c r="S67" i="1"/>
  <c r="R67" i="1"/>
  <c r="Q67" i="1"/>
  <c r="M67" i="1"/>
  <c r="S66" i="1"/>
  <c r="R66" i="1"/>
  <c r="Q66" i="1"/>
  <c r="M66" i="1"/>
  <c r="M65" i="1"/>
  <c r="S64" i="1"/>
  <c r="R64" i="1"/>
  <c r="Q64" i="1"/>
  <c r="M64" i="1"/>
  <c r="S63" i="1"/>
  <c r="R63" i="1"/>
  <c r="Q63" i="1"/>
  <c r="M63" i="1"/>
  <c r="M62" i="1"/>
  <c r="S61" i="1"/>
  <c r="R61" i="1"/>
  <c r="Q61" i="1"/>
  <c r="M61" i="1"/>
  <c r="S60" i="1"/>
  <c r="R60" i="1"/>
  <c r="Q60" i="1"/>
  <c r="M60" i="1"/>
  <c r="S59" i="1"/>
  <c r="R59" i="1"/>
  <c r="Q59" i="1"/>
  <c r="M59" i="1"/>
  <c r="S58" i="1"/>
  <c r="R58" i="1"/>
  <c r="Q58" i="1"/>
  <c r="M58" i="1"/>
  <c r="M57" i="1"/>
  <c r="S56" i="1"/>
  <c r="R56" i="1"/>
  <c r="Q56" i="1"/>
  <c r="M56" i="1"/>
  <c r="M55" i="1"/>
  <c r="M54" i="1"/>
  <c r="S53" i="1"/>
  <c r="R53" i="1"/>
  <c r="Q53" i="1"/>
  <c r="M53" i="1"/>
  <c r="S52" i="1"/>
  <c r="R52" i="1"/>
  <c r="Q52" i="1"/>
  <c r="M52" i="1"/>
  <c r="S51" i="1"/>
  <c r="R51" i="1"/>
  <c r="Q51" i="1"/>
  <c r="M51" i="1"/>
  <c r="S50" i="1"/>
  <c r="R50" i="1"/>
  <c r="Q50" i="1"/>
  <c r="M50" i="1"/>
  <c r="M49" i="1" s="1"/>
  <c r="M48" i="1" s="1"/>
  <c r="K49" i="1"/>
  <c r="S49" i="1" s="1"/>
  <c r="J49" i="1"/>
  <c r="J48" i="1" s="1"/>
  <c r="I49" i="1"/>
  <c r="I48" i="1" s="1"/>
  <c r="I47" i="1" s="1"/>
  <c r="I46" i="1" s="1"/>
  <c r="I39" i="1" s="1"/>
  <c r="I38" i="1" s="1"/>
  <c r="I37" i="1" s="1"/>
  <c r="I36" i="1" s="1"/>
  <c r="H49" i="1"/>
  <c r="H48" i="1" s="1"/>
  <c r="M45" i="1"/>
  <c r="M44" i="1" s="1"/>
  <c r="K44" i="1"/>
  <c r="J44" i="1"/>
  <c r="I44" i="1"/>
  <c r="H44" i="1"/>
  <c r="S43" i="1"/>
  <c r="Q43" i="1"/>
  <c r="M43" i="1"/>
  <c r="M42" i="1" s="1"/>
  <c r="S42" i="1"/>
  <c r="Q42" i="1"/>
  <c r="K42" i="1"/>
  <c r="J42" i="1"/>
  <c r="I42" i="1"/>
  <c r="H42" i="1"/>
  <c r="S41" i="1"/>
  <c r="Q41" i="1"/>
  <c r="M41" i="1"/>
  <c r="M40" i="1"/>
  <c r="K40" i="1"/>
  <c r="S40" i="1" s="1"/>
  <c r="J40" i="1"/>
  <c r="I40" i="1"/>
  <c r="H40" i="1"/>
  <c r="M33" i="1"/>
  <c r="M32" i="1"/>
  <c r="Q31" i="1"/>
  <c r="M31" i="1"/>
  <c r="K31" i="1"/>
  <c r="J31" i="1"/>
  <c r="I31" i="1"/>
  <c r="H31" i="1"/>
  <c r="S30" i="1"/>
  <c r="Q30" i="1"/>
  <c r="M30" i="1"/>
  <c r="S29" i="1"/>
  <c r="M29" i="1"/>
  <c r="K29" i="1"/>
  <c r="J29" i="1"/>
  <c r="I29" i="1"/>
  <c r="Q29" i="1" s="1"/>
  <c r="H29" i="1"/>
  <c r="R30" i="1" s="1"/>
  <c r="M28" i="1"/>
  <c r="M27" i="1" s="1"/>
  <c r="K27" i="1"/>
  <c r="J27" i="1"/>
  <c r="I27" i="1"/>
  <c r="H27" i="1"/>
  <c r="S26" i="1"/>
  <c r="R26" i="1"/>
  <c r="Q26" i="1"/>
  <c r="M26" i="1"/>
  <c r="Q25" i="1"/>
  <c r="M25" i="1"/>
  <c r="K25" i="1"/>
  <c r="S25" i="1" s="1"/>
  <c r="J25" i="1"/>
  <c r="I25" i="1"/>
  <c r="H25" i="1"/>
  <c r="S24" i="1"/>
  <c r="R24" i="1"/>
  <c r="Q24" i="1"/>
  <c r="M24" i="1"/>
  <c r="M23" i="1" s="1"/>
  <c r="S23" i="1"/>
  <c r="K23" i="1"/>
  <c r="R23" i="1" s="1"/>
  <c r="J23" i="1"/>
  <c r="I23" i="1"/>
  <c r="Q23" i="1" s="1"/>
  <c r="H23" i="1"/>
  <c r="S22" i="1"/>
  <c r="R22" i="1"/>
  <c r="Q22" i="1"/>
  <c r="M22" i="1"/>
  <c r="S21" i="1"/>
  <c r="R21" i="1"/>
  <c r="Q21" i="1"/>
  <c r="M21" i="1"/>
  <c r="S20" i="1"/>
  <c r="Q20" i="1"/>
  <c r="M20" i="1"/>
  <c r="S19" i="1"/>
  <c r="Q19" i="1"/>
  <c r="M19" i="1"/>
  <c r="M18" i="1"/>
  <c r="K18" i="1"/>
  <c r="S18" i="1" s="1"/>
  <c r="J18" i="1"/>
  <c r="I18" i="1"/>
  <c r="H18" i="1"/>
  <c r="S17" i="1"/>
  <c r="R17" i="1"/>
  <c r="Q17" i="1"/>
  <c r="M17" i="1"/>
  <c r="S16" i="1"/>
  <c r="R16" i="1"/>
  <c r="Q16" i="1"/>
  <c r="M16" i="1"/>
  <c r="M15" i="1"/>
  <c r="M14" i="1" s="1"/>
  <c r="M13" i="1" s="1"/>
  <c r="M12" i="1" s="1"/>
  <c r="M11" i="1" s="1"/>
  <c r="K15" i="1"/>
  <c r="S15" i="1" s="1"/>
  <c r="J15" i="1"/>
  <c r="I15" i="1"/>
  <c r="Q15" i="1" s="1"/>
  <c r="H15" i="1"/>
  <c r="K14" i="1"/>
  <c r="S14" i="1" s="1"/>
  <c r="J14" i="1"/>
  <c r="J13" i="1" s="1"/>
  <c r="J12" i="1" s="1"/>
  <c r="J11" i="1" s="1"/>
  <c r="I14" i="1"/>
  <c r="I13" i="1" s="1"/>
  <c r="I12" i="1" s="1"/>
  <c r="I11" i="1" s="1"/>
  <c r="H14" i="1"/>
  <c r="H13" i="1"/>
  <c r="H12" i="1" s="1"/>
  <c r="H11" i="1" s="1"/>
  <c r="P11" i="1"/>
  <c r="H130" i="1" l="1"/>
  <c r="R130" i="1" s="1"/>
  <c r="S130" i="1"/>
  <c r="Q130" i="1"/>
  <c r="M169" i="1"/>
  <c r="J47" i="1"/>
  <c r="J46" i="1" s="1"/>
  <c r="J39" i="1" s="1"/>
  <c r="J38" i="1" s="1"/>
  <c r="J37" i="1" s="1"/>
  <c r="J36" i="1" s="1"/>
  <c r="M130" i="1"/>
  <c r="M47" i="1"/>
  <c r="M46" i="1" s="1"/>
  <c r="M39" i="1" s="1"/>
  <c r="M38" i="1" s="1"/>
  <c r="M37" i="1" s="1"/>
  <c r="M36" i="1" s="1"/>
  <c r="Q18" i="1"/>
  <c r="S160" i="1"/>
  <c r="R169" i="1"/>
  <c r="R18" i="1"/>
  <c r="R29" i="1"/>
  <c r="Q105" i="1"/>
  <c r="Q131" i="1"/>
  <c r="Q140" i="1"/>
  <c r="R105" i="1"/>
  <c r="R15" i="1"/>
  <c r="R25" i="1"/>
  <c r="Q40" i="1"/>
  <c r="S105" i="1"/>
  <c r="Q14" i="1"/>
  <c r="Q49" i="1"/>
  <c r="K13" i="1"/>
  <c r="R14" i="1"/>
  <c r="R49" i="1"/>
  <c r="K48" i="1"/>
  <c r="R70" i="1"/>
  <c r="S48" i="1" l="1"/>
  <c r="K47" i="1"/>
  <c r="R48" i="1"/>
  <c r="Q48" i="1"/>
  <c r="S13" i="1"/>
  <c r="K12" i="1"/>
  <c r="R13" i="1"/>
  <c r="Q13" i="1"/>
  <c r="H47" i="1"/>
  <c r="H46" i="1" s="1"/>
  <c r="H39" i="1" s="1"/>
  <c r="H38" i="1" s="1"/>
  <c r="H37" i="1" s="1"/>
  <c r="H36" i="1" s="1"/>
  <c r="K11" i="1" l="1"/>
  <c r="S12" i="1"/>
  <c r="R12" i="1"/>
  <c r="Q12" i="1"/>
  <c r="S47" i="1"/>
  <c r="K46" i="1"/>
  <c r="R47" i="1"/>
  <c r="Q47" i="1"/>
  <c r="S11" i="1" l="1"/>
  <c r="R11" i="1"/>
  <c r="Q11" i="1"/>
  <c r="S46" i="1"/>
  <c r="R46" i="1"/>
  <c r="Q46" i="1"/>
  <c r="K39" i="1"/>
  <c r="R39" i="1" l="1"/>
  <c r="K38" i="1"/>
  <c r="Q39" i="1"/>
  <c r="S39" i="1"/>
  <c r="S38" i="1" l="1"/>
  <c r="R38" i="1"/>
  <c r="K37" i="1"/>
  <c r="Q38" i="1"/>
  <c r="S37" i="1" l="1"/>
  <c r="R37" i="1"/>
  <c r="K36" i="1"/>
  <c r="Q37" i="1"/>
  <c r="S36" i="1" l="1"/>
  <c r="R36" i="1"/>
  <c r="Q36" i="1"/>
</calcChain>
</file>

<file path=xl/sharedStrings.xml><?xml version="1.0" encoding="utf-8"?>
<sst xmlns="http://schemas.openxmlformats.org/spreadsheetml/2006/main" count="642" uniqueCount="269">
  <si>
    <t>ZAGREBAČKA FILHARMONIJA</t>
  </si>
  <si>
    <t>TRG STJEPANA RADIĆA 4</t>
  </si>
  <si>
    <t>OIB: 38657725741</t>
  </si>
  <si>
    <t>IZVRŠENJE PRORAČUNA  2025 1-12</t>
  </si>
  <si>
    <t>POZICIJA</t>
  </si>
  <si>
    <t>BROJ KONTA</t>
  </si>
  <si>
    <t>VRSTA PRIHODA / PRIMITAKA</t>
  </si>
  <si>
    <t>Izvršenje 2024</t>
  </si>
  <si>
    <t>Izvorni Plan 2025</t>
  </si>
  <si>
    <t>Tekući Plan 2025</t>
  </si>
  <si>
    <t>Izvršenje 2025 1-12</t>
  </si>
  <si>
    <t>Odstupanje</t>
  </si>
  <si>
    <t>INDEKS (4/2)</t>
  </si>
  <si>
    <t>INDEKS (4/1)</t>
  </si>
  <si>
    <t>INDEKS (4/3)</t>
  </si>
  <si>
    <t>Korisnik</t>
  </si>
  <si>
    <t>K325</t>
  </si>
  <si>
    <t>SVEUKUPNO PRIHODI</t>
  </si>
  <si>
    <t>Razdjel</t>
  </si>
  <si>
    <t>024</t>
  </si>
  <si>
    <t>GRADSKI URED ZA KULTURU, MEĐUGRADSKU I MEĐUNARODNU SURADNJU I CIVILNO DRUŠTVO</t>
  </si>
  <si>
    <t>Glava</t>
  </si>
  <si>
    <t>02</t>
  </si>
  <si>
    <t>USTANOVE U KULTURI</t>
  </si>
  <si>
    <t>Podglava</t>
  </si>
  <si>
    <t>24867</t>
  </si>
  <si>
    <t>Izvor</t>
  </si>
  <si>
    <t>1.1.1</t>
  </si>
  <si>
    <t>OPĆI PRIHODI I PRIMICI - PRORAČUNSKI KORISNICI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</si>
  <si>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</si>
  <si>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</si>
  <si>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</si>
  <si>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</si>
  <si>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3.1.1</t>
  </si>
  <si>
    <t>VLASTITI PRIHODI-PRORAČUNSKI KORISNICI</t>
  </si>
  <si>
    <t>P9205101</t>
  </si>
  <si>
    <t>6413</t>
  </si>
  <si>
    <t>Kamate na oročena sredstva i depozite po viđenju</t>
  </si>
  <si>
    <t>-</t>
  </si>
  <si>
    <t>P9205102</t>
  </si>
  <si>
    <t>6415</t>
  </si>
  <si>
    <t>Prihodi od pozitivnih tečajnih razlika i razlika zbog primjene valutne klauzule</t>
  </si>
  <si>
    <t>P0019437</t>
  </si>
  <si>
    <t>6615</t>
  </si>
  <si>
    <t>Prihodi od pruženih usluga</t>
  </si>
  <si>
    <t>P9207149</t>
  </si>
  <si>
    <t>6831</t>
  </si>
  <si>
    <t>Ostali prihodi</t>
  </si>
  <si>
    <t>4.3.1</t>
  </si>
  <si>
    <t>PRIHODI ZA POSEBNE NAMJENE-PRORAČUNSKI KORISNICI</t>
  </si>
  <si>
    <t>P0019438</t>
  </si>
  <si>
    <t>6526</t>
  </si>
  <si>
    <t>Ostali nespomenuti prihodi</t>
  </si>
  <si>
    <t>5.2.1</t>
  </si>
  <si>
    <t>POMOĆI IZ DRUGIH PRORAČUNA-PK</t>
  </si>
  <si>
    <t>P9205100</t>
  </si>
  <si>
    <t>6361</t>
  </si>
  <si>
    <t>Tekuće pomoći proračunskim korisnicima iz proračuna koji im nije nadležan</t>
  </si>
  <si>
    <t>5.6.1</t>
  </si>
  <si>
    <t>POMOĆI TEMELJEM PRIJENOSA EU SREDSTAVA-PK</t>
  </si>
  <si>
    <t>P0019451</t>
  </si>
  <si>
    <t>6381</t>
  </si>
  <si>
    <t>Tekuće pomoći temeljem prijenosa EU sredstava</t>
  </si>
  <si>
    <t>6.1.1.</t>
  </si>
  <si>
    <t>DONACIJE - PRORAČUNSKI KORISNICI</t>
  </si>
  <si>
    <t>P9207471</t>
  </si>
  <si>
    <t>6631</t>
  </si>
  <si>
    <t>Tekuće donacije</t>
  </si>
  <si>
    <t>7.1.1</t>
  </si>
  <si>
    <t>PRIHODI OD PRODAJE ILI ZAMJ. NEF. IMOVINE I NAKN. S NASL.-PK</t>
  </si>
  <si>
    <t>Stambeni objekti</t>
  </si>
  <si>
    <t>P9205103</t>
  </si>
  <si>
    <t>7226</t>
  </si>
  <si>
    <t>Sportska i glazbena oprema</t>
  </si>
  <si>
    <t>VRSTA RASHODA / IZDATAKA</t>
  </si>
  <si>
    <t>SVEUKUPNO RASHODI</t>
  </si>
  <si>
    <t>R9004677</t>
  </si>
  <si>
    <t>9222</t>
  </si>
  <si>
    <t>Manjak prihoda</t>
  </si>
  <si>
    <t>R9004678</t>
  </si>
  <si>
    <t>R9004679</t>
  </si>
  <si>
    <t>Glavni program</t>
  </si>
  <si>
    <t>A02</t>
  </si>
  <si>
    <t>PRORAČUNSKI KORISNICI</t>
  </si>
  <si>
    <t>Program</t>
  </si>
  <si>
    <t>2124</t>
  </si>
  <si>
    <t>JAVNA UPRAVA I ADMINISTRACIJA</t>
  </si>
  <si>
    <t>Aktivnost</t>
  </si>
  <si>
    <t>A212401</t>
  </si>
  <si>
    <t>REDOVNA DJELATNOST PRORAČUNSKIH KORISNIKA</t>
  </si>
  <si>
    <t>1.1.2</t>
  </si>
  <si>
    <t>OPĆI PRIHODI I PRIMICI - PK U SUSTAVU RIZNICE</t>
  </si>
  <si>
    <t>R0196677</t>
  </si>
  <si>
    <t>3111</t>
  </si>
  <si>
    <t>Plaće za redovan rad</t>
  </si>
  <si>
    <t>R0196680</t>
  </si>
  <si>
    <t>3121</t>
  </si>
  <si>
    <t>Ostali rashodi za zaposlene</t>
  </si>
  <si>
    <t>R0196682</t>
  </si>
  <si>
    <t>3132</t>
  </si>
  <si>
    <t>Doprinosi za obvezno zdravstveno osiguranje</t>
  </si>
  <si>
    <t>R0196685</t>
  </si>
  <si>
    <t>3212</t>
  </si>
  <si>
    <t>Naknade za prijevoz, za rad na terenu i odvojeni život</t>
  </si>
  <si>
    <t>R0196687</t>
  </si>
  <si>
    <t>3213</t>
  </si>
  <si>
    <t>Stručno usavršavanje zaposlenika</t>
  </si>
  <si>
    <t>R0196690</t>
  </si>
  <si>
    <t>3221</t>
  </si>
  <si>
    <t>Uredski materijal i ostali materijalni rashodi</t>
  </si>
  <si>
    <t>R0196692</t>
  </si>
  <si>
    <t>3222</t>
  </si>
  <si>
    <t>Materijal i sirovine</t>
  </si>
  <si>
    <t>R0196694</t>
  </si>
  <si>
    <t>3223</t>
  </si>
  <si>
    <t>Energija</t>
  </si>
  <si>
    <t>Službena, radna i zaštitna odjeća i obuća</t>
  </si>
  <si>
    <t>R0196701</t>
  </si>
  <si>
    <t>3231</t>
  </si>
  <si>
    <t>Usluge telefona, pošte i prijevoza</t>
  </si>
  <si>
    <t>Usluge tekućeg i investicijskog održavanja</t>
  </si>
  <si>
    <t>R0196706</t>
  </si>
  <si>
    <t>3234</t>
  </si>
  <si>
    <t>Komunalne usluge</t>
  </si>
  <si>
    <t>R0196708</t>
  </si>
  <si>
    <t>3235</t>
  </si>
  <si>
    <t>Zakupnine i najamnine</t>
  </si>
  <si>
    <t>R0196711</t>
  </si>
  <si>
    <t>3237</t>
  </si>
  <si>
    <t>Intelektualne i osobne usluge</t>
  </si>
  <si>
    <t>R0196713</t>
  </si>
  <si>
    <t>3238</t>
  </si>
  <si>
    <t>Računalne usluge</t>
  </si>
  <si>
    <t>R0196715</t>
  </si>
  <si>
    <t>3239</t>
  </si>
  <si>
    <t>Ostale usluge</t>
  </si>
  <si>
    <t>R0196719</t>
  </si>
  <si>
    <t>3291</t>
  </si>
  <si>
    <t>Naknade za rad predstavničkih i izvršnih tijela, povje.i sl.</t>
  </si>
  <si>
    <t>R0196721</t>
  </si>
  <si>
    <t>3292</t>
  </si>
  <si>
    <t>Premije osiguranja</t>
  </si>
  <si>
    <t>R0196724</t>
  </si>
  <si>
    <t>3294</t>
  </si>
  <si>
    <t>Članarine</t>
  </si>
  <si>
    <t>R0196732</t>
  </si>
  <si>
    <t>3431</t>
  </si>
  <si>
    <t>Bankarske usluge i usluge platnog prometa</t>
  </si>
  <si>
    <t>R0196678</t>
  </si>
  <si>
    <t>R9001900</t>
  </si>
  <si>
    <t>3112</t>
  </si>
  <si>
    <t>Plaće u naravi</t>
  </si>
  <si>
    <t>R0240224867</t>
  </si>
  <si>
    <t>R0196683</t>
  </si>
  <si>
    <t>R0196684</t>
  </si>
  <si>
    <t>3211</t>
  </si>
  <si>
    <t>Službena putovanja</t>
  </si>
  <si>
    <t>R9007870</t>
  </si>
  <si>
    <t>R0196688</t>
  </si>
  <si>
    <t>R9007871</t>
  </si>
  <si>
    <t>R0196693</t>
  </si>
  <si>
    <t>R9001854</t>
  </si>
  <si>
    <t>R0196697</t>
  </si>
  <si>
    <t>3224</t>
  </si>
  <si>
    <t>Materijal i dijelovi za tekuće i investicijsko održavanje</t>
  </si>
  <si>
    <t>R9001855</t>
  </si>
  <si>
    <t>3225</t>
  </si>
  <si>
    <t>Sitni inventar i auto gume</t>
  </si>
  <si>
    <t>R9004273</t>
  </si>
  <si>
    <t>3227</t>
  </si>
  <si>
    <t>R9007872</t>
  </si>
  <si>
    <t>R9001856</t>
  </si>
  <si>
    <t>3232</t>
  </si>
  <si>
    <t>R9004274</t>
  </si>
  <si>
    <t>3236</t>
  </si>
  <si>
    <t>Zdravstvene i veterinarske usluge</t>
  </si>
  <si>
    <t>R0196712</t>
  </si>
  <si>
    <t>R9007873</t>
  </si>
  <si>
    <t>R9001860</t>
  </si>
  <si>
    <t>R9004275</t>
  </si>
  <si>
    <t>3241</t>
  </si>
  <si>
    <t>Naknade troškova osobama izvan radnog odnosa</t>
  </si>
  <si>
    <t>R9007875</t>
  </si>
  <si>
    <t>R0196723</t>
  </si>
  <si>
    <t>3293</t>
  </si>
  <si>
    <t>Reprezentacija</t>
  </si>
  <si>
    <t>Članarine i norme</t>
  </si>
  <si>
    <t>R9004276</t>
  </si>
  <si>
    <t>3295</t>
  </si>
  <si>
    <t>Pristojbe i naknade</t>
  </si>
  <si>
    <t>Ostali nespomenuti rashodi poslovanja</t>
  </si>
  <si>
    <t>R9004277</t>
  </si>
  <si>
    <t>3423</t>
  </si>
  <si>
    <t>Kamate za primljene kredite i zajmove od kreditnih i ostalih finan. institucija izvan javnog sektora</t>
  </si>
  <si>
    <t>R9007885</t>
  </si>
  <si>
    <t>R9004278</t>
  </si>
  <si>
    <t>3432</t>
  </si>
  <si>
    <t>Negativne tečajne razlike i razlike zbog primjene valutne klauzule</t>
  </si>
  <si>
    <t>R9004279</t>
  </si>
  <si>
    <t>3433</t>
  </si>
  <si>
    <t>Zatezne kamate</t>
  </si>
  <si>
    <t>Tekuće donacije u novcu</t>
  </si>
  <si>
    <t>Ostale kazne</t>
  </si>
  <si>
    <t>Otplata glavnice od ostalih tuzemnih javnih institucija izvan javnog sektora</t>
  </si>
  <si>
    <t>R9007878</t>
  </si>
  <si>
    <t>R9001901</t>
  </si>
  <si>
    <t>R9007881</t>
  </si>
  <si>
    <t>R9001857</t>
  </si>
  <si>
    <t>R9001858</t>
  </si>
  <si>
    <t>R9001859</t>
  </si>
  <si>
    <t>R9007884</t>
  </si>
  <si>
    <t>R9001861</t>
  </si>
  <si>
    <t>3299</t>
  </si>
  <si>
    <t>R9007886</t>
  </si>
  <si>
    <t>R0196739</t>
  </si>
  <si>
    <t>Otplata glavnice primljenih kreditan od tuzemnih kreditnih institucija izvan javnog sektora</t>
  </si>
  <si>
    <t>R0207018</t>
  </si>
  <si>
    <t>5445</t>
  </si>
  <si>
    <t>Otplata glavnice primljenih zajmova od ostalih tuzemnih financijskih institucija izvan javnog sektor</t>
  </si>
  <si>
    <t>A212402</t>
  </si>
  <si>
    <t>PROGRAMSKA DJELATNOST JAVNIH USTANOVA</t>
  </si>
  <si>
    <t>R0196740</t>
  </si>
  <si>
    <t>R0196742</t>
  </si>
  <si>
    <t>Usluge telefona,pošte i prijevoza</t>
  </si>
  <si>
    <t>R0196744</t>
  </si>
  <si>
    <t>3233</t>
  </si>
  <si>
    <t>Usluge promidžbe i informiranja</t>
  </si>
  <si>
    <t>R0196745</t>
  </si>
  <si>
    <t>R0196746</t>
  </si>
  <si>
    <t>R0196747</t>
  </si>
  <si>
    <t>R0196748</t>
  </si>
  <si>
    <t>R9007888</t>
  </si>
  <si>
    <t>R240224867</t>
  </si>
  <si>
    <t>R9007890</t>
  </si>
  <si>
    <t>R9004680</t>
  </si>
  <si>
    <t>R9001865</t>
  </si>
  <si>
    <t>R9007895</t>
  </si>
  <si>
    <t>R9001902</t>
  </si>
  <si>
    <t>R9001866</t>
  </si>
  <si>
    <t>TEKUĆE DONACIJE</t>
  </si>
  <si>
    <t>R9010890</t>
  </si>
  <si>
    <t>A212403</t>
  </si>
  <si>
    <t>MEĐUNARODNE, MEĐUŽUPANIJSKE I GRADSKE MANIFESTACIJE</t>
  </si>
  <si>
    <t>R9003229</t>
  </si>
  <si>
    <t>R9003230</t>
  </si>
  <si>
    <t>R9003231</t>
  </si>
  <si>
    <t>Kapitalni projekt</t>
  </si>
  <si>
    <t>K212401</t>
  </si>
  <si>
    <t>OPREMANJE USTANOVA U KULTURI</t>
  </si>
  <si>
    <t>4226</t>
  </si>
  <si>
    <t>R9001864</t>
  </si>
  <si>
    <t>4221</t>
  </si>
  <si>
    <t>Uredska oprema i namještaj</t>
  </si>
  <si>
    <t>R9004280</t>
  </si>
  <si>
    <t>4222</t>
  </si>
  <si>
    <t>Komunikacijska oprema</t>
  </si>
  <si>
    <t>R9010891</t>
  </si>
  <si>
    <t>Ostala oprema za održavanje i zaštitu</t>
  </si>
  <si>
    <t>R9001862</t>
  </si>
  <si>
    <t>R0196770</t>
  </si>
  <si>
    <t>4241</t>
  </si>
  <si>
    <t>Knjige</t>
  </si>
  <si>
    <t>R9007896</t>
  </si>
  <si>
    <t>Dodatna ulaganja na postrojenjima i opremi</t>
  </si>
  <si>
    <t>Ulaganja u računalne programe</t>
  </si>
  <si>
    <t>R9001863</t>
  </si>
  <si>
    <t>Zagrebačka filharmonija</t>
  </si>
  <si>
    <t>Filip Fak</t>
  </si>
  <si>
    <t>Ravnatelj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</si>
</sst>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_ ;\-#,##0.00\ "/>
    <numFmt numFmtId="166" formatCode="[$-1041A]#,##0.00;\-\ #,##0.00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6"/>
        <bgColor indexed="0"/>
      </patternFill>
    </fill>
    <fill>
      <patternFill patternType="solid">
        <fgColor indexed="17"/>
        <bgColor indexed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left" wrapText="1" readingOrder="1"/>
      <protection locked="0"/>
    </xf>
    <xf numFmtId="0" fontId="4" fillId="2" borderId="4" xfId="0" applyFont="1" applyFill="1" applyBorder="1" applyAlignment="1" applyProtection="1">
      <alignment wrapText="1" readingOrder="1"/>
      <protection locked="0"/>
    </xf>
    <xf numFmtId="0" fontId="4" fillId="2" borderId="4" xfId="0" applyFont="1" applyFill="1" applyBorder="1" applyAlignment="1" applyProtection="1">
      <alignment horizontal="left" wrapText="1" readingOrder="1"/>
      <protection locked="0"/>
    </xf>
    <xf numFmtId="166" fontId="4" fillId="2" borderId="4" xfId="0" applyNumberFormat="1" applyFont="1" applyFill="1" applyBorder="1" applyAlignment="1" applyProtection="1">
      <alignment wrapText="1" readingOrder="1"/>
      <protection locked="0"/>
    </xf>
    <xf numFmtId="166" fontId="4" fillId="2" borderId="4" xfId="0" applyNumberFormat="1" applyFont="1" applyFill="1" applyBorder="1" applyAlignment="1" applyProtection="1">
      <alignment wrapText="1" readingOrder="1"/>
      <protection locked="0"/>
    </xf>
    <xf numFmtId="166" fontId="4" fillId="2" borderId="0" xfId="0" applyNumberFormat="1" applyFont="1" applyFill="1" applyAlignment="1" applyProtection="1">
      <alignment wrapText="1" readingOrder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0" fontId="6" fillId="3" borderId="0" xfId="0" applyFont="1" applyFill="1" applyAlignment="1" applyProtection="1">
      <alignment vertical="top" wrapText="1" readingOrder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166" fontId="0" fillId="0" borderId="0" xfId="0" applyNumberFormat="1"/>
    <xf numFmtId="0" fontId="6" fillId="4" borderId="0" xfId="0" applyFont="1" applyFill="1" applyAlignment="1" applyProtection="1">
      <alignment horizontal="left" vertical="top" wrapText="1" readingOrder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horizontal="left"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0" fontId="6" fillId="5" borderId="0" xfId="0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0" fontId="4" fillId="6" borderId="0" xfId="0" applyFont="1" applyFill="1" applyAlignment="1" applyProtection="1">
      <alignment horizontal="left" vertical="top" wrapText="1" readingOrder="1"/>
      <protection locked="0"/>
    </xf>
    <xf numFmtId="49" fontId="4" fillId="6" borderId="0" xfId="0" applyNumberFormat="1" applyFont="1" applyFill="1" applyAlignment="1" applyProtection="1">
      <alignment vertical="top" wrapText="1" readingOrder="1"/>
      <protection locked="0"/>
    </xf>
    <xf numFmtId="0" fontId="4" fillId="6" borderId="0" xfId="0" applyFont="1" applyFill="1" applyAlignment="1" applyProtection="1">
      <alignment horizontal="left" vertical="top" wrapText="1" readingOrder="1"/>
      <protection locked="0"/>
    </xf>
    <xf numFmtId="166" fontId="4" fillId="6" borderId="0" xfId="0" applyNumberFormat="1" applyFont="1" applyFill="1" applyAlignment="1" applyProtection="1">
      <alignment vertical="top" wrapText="1" readingOrder="1"/>
      <protection locked="0"/>
    </xf>
    <xf numFmtId="166" fontId="4" fillId="6" borderId="0" xfId="0" applyNumberFormat="1" applyFont="1" applyFill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49" fontId="3" fillId="0" borderId="0" xfId="0" applyNumberFormat="1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7" fillId="0" borderId="0" xfId="0" applyFont="1"/>
    <xf numFmtId="166" fontId="3" fillId="0" borderId="0" xfId="0" applyNumberFormat="1" applyFont="1" applyAlignment="1" applyProtection="1">
      <alignment vertical="top" wrapText="1" readingOrder="1"/>
      <protection locked="0"/>
    </xf>
    <xf numFmtId="166" fontId="3" fillId="0" borderId="0" xfId="0" applyNumberFormat="1" applyFont="1" applyAlignment="1" applyProtection="1">
      <alignment vertical="top" wrapText="1" readingOrder="1"/>
      <protection locked="0"/>
    </xf>
    <xf numFmtId="2" fontId="8" fillId="0" borderId="0" xfId="0" applyNumberFormat="1" applyFont="1"/>
    <xf numFmtId="0" fontId="0" fillId="0" borderId="0" xfId="0" applyAlignment="1">
      <alignment vertical="top" wrapText="1" readingOrder="1"/>
    </xf>
    <xf numFmtId="0" fontId="4" fillId="6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2" fontId="8" fillId="0" borderId="0" xfId="0" applyNumberFormat="1" applyFont="1" applyAlignment="1">
      <alignment horizontal="right"/>
    </xf>
    <xf numFmtId="4" fontId="0" fillId="0" borderId="0" xfId="0" applyNumberFormat="1"/>
    <xf numFmtId="166" fontId="4" fillId="6" borderId="0" xfId="0" applyNumberFormat="1" applyFont="1" applyFill="1" applyAlignment="1" applyProtection="1">
      <alignment horizontal="right" vertical="top" wrapText="1" readingOrder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/>
    </xf>
    <xf numFmtId="2" fontId="8" fillId="0" borderId="0" xfId="0" applyNumberFormat="1" applyFont="1" applyAlignment="1">
      <alignment horizontal="right" vertical="top"/>
    </xf>
    <xf numFmtId="0" fontId="0" fillId="0" borderId="3" xfId="0" applyBorder="1"/>
    <xf numFmtId="49" fontId="0" fillId="0" borderId="0" xfId="0" applyNumberFormat="1" applyAlignment="1">
      <alignment horizontal="right"/>
    </xf>
    <xf numFmtId="0" fontId="4" fillId="7" borderId="0" xfId="0" applyFont="1" applyFill="1" applyAlignment="1" applyProtection="1">
      <alignment horizontal="left" vertical="top" wrapText="1" readingOrder="1"/>
      <protection locked="0"/>
    </xf>
    <xf numFmtId="0" fontId="4" fillId="7" borderId="0" xfId="0" applyFont="1" applyFill="1" applyAlignment="1" applyProtection="1">
      <alignment vertical="top" wrapText="1" readingOrder="1"/>
      <protection locked="0"/>
    </xf>
    <xf numFmtId="0" fontId="4" fillId="7" borderId="0" xfId="0" applyFont="1" applyFill="1" applyAlignment="1" applyProtection="1">
      <alignment horizontal="left" vertical="top" wrapText="1" readingOrder="1"/>
      <protection locked="0"/>
    </xf>
    <xf numFmtId="166" fontId="4" fillId="7" borderId="0" xfId="0" applyNumberFormat="1" applyFont="1" applyFill="1" applyAlignment="1" applyProtection="1">
      <alignment vertical="top" wrapText="1" readingOrder="1"/>
      <protection locked="0"/>
    </xf>
    <xf numFmtId="166" fontId="4" fillId="7" borderId="0" xfId="0" applyNumberFormat="1" applyFont="1" applyFill="1" applyAlignment="1" applyProtection="1">
      <alignment vertical="top" wrapText="1" readingOrder="1"/>
      <protection locked="0"/>
    </xf>
    <xf numFmtId="0" fontId="0" fillId="0" borderId="0" xfId="0" applyAlignment="1">
      <alignment vertical="top" wrapText="1" readingOrder="1"/>
    </xf>
    <xf numFmtId="0" fontId="4" fillId="8" borderId="0" xfId="0" applyFont="1" applyFill="1" applyAlignment="1" applyProtection="1">
      <alignment horizontal="left" vertical="top" wrapText="1" readingOrder="1"/>
      <protection locked="0"/>
    </xf>
    <xf numFmtId="0" fontId="4" fillId="8" borderId="0" xfId="0" applyFont="1" applyFill="1" applyAlignment="1" applyProtection="1">
      <alignment vertical="top" wrapText="1" readingOrder="1"/>
      <protection locked="0"/>
    </xf>
    <xf numFmtId="0" fontId="4" fillId="8" borderId="0" xfId="0" applyFont="1" applyFill="1" applyAlignment="1" applyProtection="1">
      <alignment horizontal="left" vertical="top" wrapText="1" readingOrder="1"/>
      <protection locked="0"/>
    </xf>
    <xf numFmtId="166" fontId="4" fillId="8" borderId="0" xfId="0" applyNumberFormat="1" applyFont="1" applyFill="1" applyAlignment="1" applyProtection="1">
      <alignment vertical="top" wrapText="1" readingOrder="1"/>
      <protection locked="0"/>
    </xf>
    <xf numFmtId="166" fontId="4" fillId="8" borderId="0" xfId="0" applyNumberFormat="1" applyFont="1" applyFill="1" applyAlignment="1" applyProtection="1">
      <alignment vertical="top" wrapText="1" readingOrder="1"/>
      <protection locked="0"/>
    </xf>
    <xf numFmtId="0" fontId="4" fillId="9" borderId="0" xfId="0" applyFont="1" applyFill="1" applyAlignment="1" applyProtection="1">
      <alignment horizontal="left" vertical="top" wrapText="1" readingOrder="1"/>
      <protection locked="0"/>
    </xf>
    <xf numFmtId="0" fontId="4" fillId="9" borderId="0" xfId="0" applyFont="1" applyFill="1" applyAlignment="1" applyProtection="1">
      <alignment vertical="top" wrapText="1" readingOrder="1"/>
      <protection locked="0"/>
    </xf>
    <xf numFmtId="0" fontId="4" fillId="9" borderId="0" xfId="0" applyFont="1" applyFill="1" applyAlignment="1" applyProtection="1">
      <alignment horizontal="left" vertical="top" wrapText="1" readingOrder="1"/>
      <protection locked="0"/>
    </xf>
    <xf numFmtId="166" fontId="4" fillId="9" borderId="0" xfId="0" applyNumberFormat="1" applyFont="1" applyFill="1" applyAlignment="1" applyProtection="1">
      <alignment vertical="top" wrapText="1" readingOrder="1"/>
      <protection locked="0"/>
    </xf>
    <xf numFmtId="166" fontId="4" fillId="9" borderId="0" xfId="0" applyNumberFormat="1" applyFont="1" applyFill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vertical="top" wrapText="1" readingOrder="1"/>
      <protection locked="0"/>
    </xf>
    <xf numFmtId="0" fontId="7" fillId="0" borderId="0" xfId="0" applyFont="1" applyAlignment="1">
      <alignment vertical="top" wrapText="1" readingOrder="1"/>
    </xf>
    <xf numFmtId="0" fontId="8" fillId="0" borderId="0" xfId="0" applyFont="1"/>
    <xf numFmtId="166" fontId="4" fillId="9" borderId="0" xfId="0" applyNumberFormat="1" applyFont="1" applyFill="1" applyAlignment="1" applyProtection="1">
      <alignment horizontal="right" vertical="top" wrapText="1" readingOrder="1"/>
      <protection locked="0"/>
    </xf>
    <xf numFmtId="0" fontId="9" fillId="0" borderId="0" xfId="0" applyFont="1" applyAlignment="1">
      <alignment vertical="center"/>
    </xf>
    <xf numFmtId="0" fontId="9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2215-D87C-4328-8725-050DCACBDC4A}">
  <dimension ref="A1:AA191"/>
  <sheetViews>
    <sheetView tabSelected="1" workbookViewId="0">
      <selection activeCell="N198" sqref="N198"/>
    </sheetView>
  </sheetViews>
  <sheetFormatPr defaultRowHeight="15" x14ac:dyDescent="0.25"/>
  <cols>
    <col min="1" max="1" width="12.7109375" customWidth="1"/>
    <col min="2" max="2" width="13.85546875" customWidth="1"/>
    <col min="3" max="3" width="13.7109375" customWidth="1"/>
    <col min="4" max="5" width="5.28515625" customWidth="1"/>
    <col min="6" max="6" width="47.140625" customWidth="1"/>
    <col min="7" max="7" width="10.5703125" customWidth="1"/>
    <col min="8" max="10" width="13.5703125" customWidth="1"/>
    <col min="11" max="11" width="6.85546875" customWidth="1"/>
    <col min="12" max="12" width="9" customWidth="1"/>
    <col min="13" max="13" width="1.28515625" customWidth="1"/>
    <col min="14" max="14" width="13.140625" customWidth="1"/>
    <col min="15" max="15" width="1.28515625" customWidth="1"/>
    <col min="16" max="16" width="6.5703125" hidden="1" customWidth="1"/>
    <col min="17" max="19" width="12" customWidth="1"/>
    <col min="21" max="21" width="14" bestFit="1" customWidth="1"/>
    <col min="22" max="22" width="13.42578125" bestFit="1" customWidth="1"/>
    <col min="23" max="23" width="18.140625" customWidth="1"/>
    <col min="24" max="24" width="16" customWidth="1"/>
    <col min="25" max="25" width="22.42578125" customWidth="1"/>
    <col min="27" max="27" width="12.7109375" bestFit="1" customWidth="1"/>
    <col min="258" max="258" width="12.7109375" customWidth="1"/>
    <col min="259" max="259" width="13.85546875" customWidth="1"/>
    <col min="260" max="260" width="13.7109375" customWidth="1"/>
    <col min="261" max="262" width="5.28515625" customWidth="1"/>
    <col min="263" max="263" width="47.140625" customWidth="1"/>
    <col min="264" max="264" width="10.5703125" customWidth="1"/>
    <col min="265" max="267" width="13.5703125" customWidth="1"/>
    <col min="268" max="268" width="6.85546875" customWidth="1"/>
    <col min="269" max="269" width="9" customWidth="1"/>
    <col min="270" max="270" width="1.28515625" customWidth="1"/>
    <col min="271" max="271" width="13.140625" customWidth="1"/>
    <col min="272" max="272" width="1.28515625" customWidth="1"/>
    <col min="273" max="273" width="0" hidden="1" customWidth="1"/>
    <col min="274" max="275" width="12" customWidth="1"/>
    <col min="277" max="277" width="14" bestFit="1" customWidth="1"/>
    <col min="278" max="278" width="13.42578125" bestFit="1" customWidth="1"/>
    <col min="279" max="279" width="18.140625" customWidth="1"/>
    <col min="280" max="280" width="16" customWidth="1"/>
    <col min="281" max="281" width="22.42578125" customWidth="1"/>
    <col min="283" max="283" width="12.7109375" bestFit="1" customWidth="1"/>
    <col min="514" max="514" width="12.7109375" customWidth="1"/>
    <col min="515" max="515" width="13.85546875" customWidth="1"/>
    <col min="516" max="516" width="13.7109375" customWidth="1"/>
    <col min="517" max="518" width="5.28515625" customWidth="1"/>
    <col min="519" max="519" width="47.140625" customWidth="1"/>
    <col min="520" max="520" width="10.5703125" customWidth="1"/>
    <col min="521" max="523" width="13.5703125" customWidth="1"/>
    <col min="524" max="524" width="6.85546875" customWidth="1"/>
    <col min="525" max="525" width="9" customWidth="1"/>
    <col min="526" max="526" width="1.28515625" customWidth="1"/>
    <col min="527" max="527" width="13.140625" customWidth="1"/>
    <col min="528" max="528" width="1.28515625" customWidth="1"/>
    <col min="529" max="529" width="0" hidden="1" customWidth="1"/>
    <col min="530" max="531" width="12" customWidth="1"/>
    <col min="533" max="533" width="14" bestFit="1" customWidth="1"/>
    <col min="534" max="534" width="13.42578125" bestFit="1" customWidth="1"/>
    <col min="535" max="535" width="18.140625" customWidth="1"/>
    <col min="536" max="536" width="16" customWidth="1"/>
    <col min="537" max="537" width="22.42578125" customWidth="1"/>
    <col min="539" max="539" width="12.7109375" bestFit="1" customWidth="1"/>
    <col min="770" max="770" width="12.7109375" customWidth="1"/>
    <col min="771" max="771" width="13.85546875" customWidth="1"/>
    <col min="772" max="772" width="13.7109375" customWidth="1"/>
    <col min="773" max="774" width="5.28515625" customWidth="1"/>
    <col min="775" max="775" width="47.140625" customWidth="1"/>
    <col min="776" max="776" width="10.5703125" customWidth="1"/>
    <col min="777" max="779" width="13.5703125" customWidth="1"/>
    <col min="780" max="780" width="6.85546875" customWidth="1"/>
    <col min="781" max="781" width="9" customWidth="1"/>
    <col min="782" max="782" width="1.28515625" customWidth="1"/>
    <col min="783" max="783" width="13.140625" customWidth="1"/>
    <col min="784" max="784" width="1.28515625" customWidth="1"/>
    <col min="785" max="785" width="0" hidden="1" customWidth="1"/>
    <col min="786" max="787" width="12" customWidth="1"/>
    <col min="789" max="789" width="14" bestFit="1" customWidth="1"/>
    <col min="790" max="790" width="13.42578125" bestFit="1" customWidth="1"/>
    <col min="791" max="791" width="18.140625" customWidth="1"/>
    <col min="792" max="792" width="16" customWidth="1"/>
    <col min="793" max="793" width="22.42578125" customWidth="1"/>
    <col min="795" max="795" width="12.7109375" bestFit="1" customWidth="1"/>
    <col min="1026" max="1026" width="12.7109375" customWidth="1"/>
    <col min="1027" max="1027" width="13.85546875" customWidth="1"/>
    <col min="1028" max="1028" width="13.7109375" customWidth="1"/>
    <col min="1029" max="1030" width="5.28515625" customWidth="1"/>
    <col min="1031" max="1031" width="47.140625" customWidth="1"/>
    <col min="1032" max="1032" width="10.5703125" customWidth="1"/>
    <col min="1033" max="1035" width="13.5703125" customWidth="1"/>
    <col min="1036" max="1036" width="6.85546875" customWidth="1"/>
    <col min="1037" max="1037" width="9" customWidth="1"/>
    <col min="1038" max="1038" width="1.28515625" customWidth="1"/>
    <col min="1039" max="1039" width="13.140625" customWidth="1"/>
    <col min="1040" max="1040" width="1.28515625" customWidth="1"/>
    <col min="1041" max="1041" width="0" hidden="1" customWidth="1"/>
    <col min="1042" max="1043" width="12" customWidth="1"/>
    <col min="1045" max="1045" width="14" bestFit="1" customWidth="1"/>
    <col min="1046" max="1046" width="13.42578125" bestFit="1" customWidth="1"/>
    <col min="1047" max="1047" width="18.140625" customWidth="1"/>
    <col min="1048" max="1048" width="16" customWidth="1"/>
    <col min="1049" max="1049" width="22.42578125" customWidth="1"/>
    <col min="1051" max="1051" width="12.7109375" bestFit="1" customWidth="1"/>
    <col min="1282" max="1282" width="12.7109375" customWidth="1"/>
    <col min="1283" max="1283" width="13.85546875" customWidth="1"/>
    <col min="1284" max="1284" width="13.7109375" customWidth="1"/>
    <col min="1285" max="1286" width="5.28515625" customWidth="1"/>
    <col min="1287" max="1287" width="47.140625" customWidth="1"/>
    <col min="1288" max="1288" width="10.5703125" customWidth="1"/>
    <col min="1289" max="1291" width="13.5703125" customWidth="1"/>
    <col min="1292" max="1292" width="6.85546875" customWidth="1"/>
    <col min="1293" max="1293" width="9" customWidth="1"/>
    <col min="1294" max="1294" width="1.28515625" customWidth="1"/>
    <col min="1295" max="1295" width="13.140625" customWidth="1"/>
    <col min="1296" max="1296" width="1.28515625" customWidth="1"/>
    <col min="1297" max="1297" width="0" hidden="1" customWidth="1"/>
    <col min="1298" max="1299" width="12" customWidth="1"/>
    <col min="1301" max="1301" width="14" bestFit="1" customWidth="1"/>
    <col min="1302" max="1302" width="13.42578125" bestFit="1" customWidth="1"/>
    <col min="1303" max="1303" width="18.140625" customWidth="1"/>
    <col min="1304" max="1304" width="16" customWidth="1"/>
    <col min="1305" max="1305" width="22.42578125" customWidth="1"/>
    <col min="1307" max="1307" width="12.7109375" bestFit="1" customWidth="1"/>
    <col min="1538" max="1538" width="12.7109375" customWidth="1"/>
    <col min="1539" max="1539" width="13.85546875" customWidth="1"/>
    <col min="1540" max="1540" width="13.7109375" customWidth="1"/>
    <col min="1541" max="1542" width="5.28515625" customWidth="1"/>
    <col min="1543" max="1543" width="47.140625" customWidth="1"/>
    <col min="1544" max="1544" width="10.5703125" customWidth="1"/>
    <col min="1545" max="1547" width="13.5703125" customWidth="1"/>
    <col min="1548" max="1548" width="6.85546875" customWidth="1"/>
    <col min="1549" max="1549" width="9" customWidth="1"/>
    <col min="1550" max="1550" width="1.28515625" customWidth="1"/>
    <col min="1551" max="1551" width="13.140625" customWidth="1"/>
    <col min="1552" max="1552" width="1.28515625" customWidth="1"/>
    <col min="1553" max="1553" width="0" hidden="1" customWidth="1"/>
    <col min="1554" max="1555" width="12" customWidth="1"/>
    <col min="1557" max="1557" width="14" bestFit="1" customWidth="1"/>
    <col min="1558" max="1558" width="13.42578125" bestFit="1" customWidth="1"/>
    <col min="1559" max="1559" width="18.140625" customWidth="1"/>
    <col min="1560" max="1560" width="16" customWidth="1"/>
    <col min="1561" max="1561" width="22.42578125" customWidth="1"/>
    <col min="1563" max="1563" width="12.7109375" bestFit="1" customWidth="1"/>
    <col min="1794" max="1794" width="12.7109375" customWidth="1"/>
    <col min="1795" max="1795" width="13.85546875" customWidth="1"/>
    <col min="1796" max="1796" width="13.7109375" customWidth="1"/>
    <col min="1797" max="1798" width="5.28515625" customWidth="1"/>
    <col min="1799" max="1799" width="47.140625" customWidth="1"/>
    <col min="1800" max="1800" width="10.5703125" customWidth="1"/>
    <col min="1801" max="1803" width="13.5703125" customWidth="1"/>
    <col min="1804" max="1804" width="6.85546875" customWidth="1"/>
    <col min="1805" max="1805" width="9" customWidth="1"/>
    <col min="1806" max="1806" width="1.28515625" customWidth="1"/>
    <col min="1807" max="1807" width="13.140625" customWidth="1"/>
    <col min="1808" max="1808" width="1.28515625" customWidth="1"/>
    <col min="1809" max="1809" width="0" hidden="1" customWidth="1"/>
    <col min="1810" max="1811" width="12" customWidth="1"/>
    <col min="1813" max="1813" width="14" bestFit="1" customWidth="1"/>
    <col min="1814" max="1814" width="13.42578125" bestFit="1" customWidth="1"/>
    <col min="1815" max="1815" width="18.140625" customWidth="1"/>
    <col min="1816" max="1816" width="16" customWidth="1"/>
    <col min="1817" max="1817" width="22.42578125" customWidth="1"/>
    <col min="1819" max="1819" width="12.7109375" bestFit="1" customWidth="1"/>
    <col min="2050" max="2050" width="12.7109375" customWidth="1"/>
    <col min="2051" max="2051" width="13.85546875" customWidth="1"/>
    <col min="2052" max="2052" width="13.7109375" customWidth="1"/>
    <col min="2053" max="2054" width="5.28515625" customWidth="1"/>
    <col min="2055" max="2055" width="47.140625" customWidth="1"/>
    <col min="2056" max="2056" width="10.5703125" customWidth="1"/>
    <col min="2057" max="2059" width="13.5703125" customWidth="1"/>
    <col min="2060" max="2060" width="6.85546875" customWidth="1"/>
    <col min="2061" max="2061" width="9" customWidth="1"/>
    <col min="2062" max="2062" width="1.28515625" customWidth="1"/>
    <col min="2063" max="2063" width="13.140625" customWidth="1"/>
    <col min="2064" max="2064" width="1.28515625" customWidth="1"/>
    <col min="2065" max="2065" width="0" hidden="1" customWidth="1"/>
    <col min="2066" max="2067" width="12" customWidth="1"/>
    <col min="2069" max="2069" width="14" bestFit="1" customWidth="1"/>
    <col min="2070" max="2070" width="13.42578125" bestFit="1" customWidth="1"/>
    <col min="2071" max="2071" width="18.140625" customWidth="1"/>
    <col min="2072" max="2072" width="16" customWidth="1"/>
    <col min="2073" max="2073" width="22.42578125" customWidth="1"/>
    <col min="2075" max="2075" width="12.7109375" bestFit="1" customWidth="1"/>
    <col min="2306" max="2306" width="12.7109375" customWidth="1"/>
    <col min="2307" max="2307" width="13.85546875" customWidth="1"/>
    <col min="2308" max="2308" width="13.7109375" customWidth="1"/>
    <col min="2309" max="2310" width="5.28515625" customWidth="1"/>
    <col min="2311" max="2311" width="47.140625" customWidth="1"/>
    <col min="2312" max="2312" width="10.5703125" customWidth="1"/>
    <col min="2313" max="2315" width="13.5703125" customWidth="1"/>
    <col min="2316" max="2316" width="6.85546875" customWidth="1"/>
    <col min="2317" max="2317" width="9" customWidth="1"/>
    <col min="2318" max="2318" width="1.28515625" customWidth="1"/>
    <col min="2319" max="2319" width="13.140625" customWidth="1"/>
    <col min="2320" max="2320" width="1.28515625" customWidth="1"/>
    <col min="2321" max="2321" width="0" hidden="1" customWidth="1"/>
    <col min="2322" max="2323" width="12" customWidth="1"/>
    <col min="2325" max="2325" width="14" bestFit="1" customWidth="1"/>
    <col min="2326" max="2326" width="13.42578125" bestFit="1" customWidth="1"/>
    <col min="2327" max="2327" width="18.140625" customWidth="1"/>
    <col min="2328" max="2328" width="16" customWidth="1"/>
    <col min="2329" max="2329" width="22.42578125" customWidth="1"/>
    <col min="2331" max="2331" width="12.7109375" bestFit="1" customWidth="1"/>
    <col min="2562" max="2562" width="12.7109375" customWidth="1"/>
    <col min="2563" max="2563" width="13.85546875" customWidth="1"/>
    <col min="2564" max="2564" width="13.7109375" customWidth="1"/>
    <col min="2565" max="2566" width="5.28515625" customWidth="1"/>
    <col min="2567" max="2567" width="47.140625" customWidth="1"/>
    <col min="2568" max="2568" width="10.5703125" customWidth="1"/>
    <col min="2569" max="2571" width="13.5703125" customWidth="1"/>
    <col min="2572" max="2572" width="6.85546875" customWidth="1"/>
    <col min="2573" max="2573" width="9" customWidth="1"/>
    <col min="2574" max="2574" width="1.28515625" customWidth="1"/>
    <col min="2575" max="2575" width="13.140625" customWidth="1"/>
    <col min="2576" max="2576" width="1.28515625" customWidth="1"/>
    <col min="2577" max="2577" width="0" hidden="1" customWidth="1"/>
    <col min="2578" max="2579" width="12" customWidth="1"/>
    <col min="2581" max="2581" width="14" bestFit="1" customWidth="1"/>
    <col min="2582" max="2582" width="13.42578125" bestFit="1" customWidth="1"/>
    <col min="2583" max="2583" width="18.140625" customWidth="1"/>
    <col min="2584" max="2584" width="16" customWidth="1"/>
    <col min="2585" max="2585" width="22.42578125" customWidth="1"/>
    <col min="2587" max="2587" width="12.7109375" bestFit="1" customWidth="1"/>
    <col min="2818" max="2818" width="12.7109375" customWidth="1"/>
    <col min="2819" max="2819" width="13.85546875" customWidth="1"/>
    <col min="2820" max="2820" width="13.7109375" customWidth="1"/>
    <col min="2821" max="2822" width="5.28515625" customWidth="1"/>
    <col min="2823" max="2823" width="47.140625" customWidth="1"/>
    <col min="2824" max="2824" width="10.5703125" customWidth="1"/>
    <col min="2825" max="2827" width="13.5703125" customWidth="1"/>
    <col min="2828" max="2828" width="6.85546875" customWidth="1"/>
    <col min="2829" max="2829" width="9" customWidth="1"/>
    <col min="2830" max="2830" width="1.28515625" customWidth="1"/>
    <col min="2831" max="2831" width="13.140625" customWidth="1"/>
    <col min="2832" max="2832" width="1.28515625" customWidth="1"/>
    <col min="2833" max="2833" width="0" hidden="1" customWidth="1"/>
    <col min="2834" max="2835" width="12" customWidth="1"/>
    <col min="2837" max="2837" width="14" bestFit="1" customWidth="1"/>
    <col min="2838" max="2838" width="13.42578125" bestFit="1" customWidth="1"/>
    <col min="2839" max="2839" width="18.140625" customWidth="1"/>
    <col min="2840" max="2840" width="16" customWidth="1"/>
    <col min="2841" max="2841" width="22.42578125" customWidth="1"/>
    <col min="2843" max="2843" width="12.7109375" bestFit="1" customWidth="1"/>
    <col min="3074" max="3074" width="12.7109375" customWidth="1"/>
    <col min="3075" max="3075" width="13.85546875" customWidth="1"/>
    <col min="3076" max="3076" width="13.7109375" customWidth="1"/>
    <col min="3077" max="3078" width="5.28515625" customWidth="1"/>
    <col min="3079" max="3079" width="47.140625" customWidth="1"/>
    <col min="3080" max="3080" width="10.5703125" customWidth="1"/>
    <col min="3081" max="3083" width="13.5703125" customWidth="1"/>
    <col min="3084" max="3084" width="6.85546875" customWidth="1"/>
    <col min="3085" max="3085" width="9" customWidth="1"/>
    <col min="3086" max="3086" width="1.28515625" customWidth="1"/>
    <col min="3087" max="3087" width="13.140625" customWidth="1"/>
    <col min="3088" max="3088" width="1.28515625" customWidth="1"/>
    <col min="3089" max="3089" width="0" hidden="1" customWidth="1"/>
    <col min="3090" max="3091" width="12" customWidth="1"/>
    <col min="3093" max="3093" width="14" bestFit="1" customWidth="1"/>
    <col min="3094" max="3094" width="13.42578125" bestFit="1" customWidth="1"/>
    <col min="3095" max="3095" width="18.140625" customWidth="1"/>
    <col min="3096" max="3096" width="16" customWidth="1"/>
    <col min="3097" max="3097" width="22.42578125" customWidth="1"/>
    <col min="3099" max="3099" width="12.7109375" bestFit="1" customWidth="1"/>
    <col min="3330" max="3330" width="12.7109375" customWidth="1"/>
    <col min="3331" max="3331" width="13.85546875" customWidth="1"/>
    <col min="3332" max="3332" width="13.7109375" customWidth="1"/>
    <col min="3333" max="3334" width="5.28515625" customWidth="1"/>
    <col min="3335" max="3335" width="47.140625" customWidth="1"/>
    <col min="3336" max="3336" width="10.5703125" customWidth="1"/>
    <col min="3337" max="3339" width="13.5703125" customWidth="1"/>
    <col min="3340" max="3340" width="6.85546875" customWidth="1"/>
    <col min="3341" max="3341" width="9" customWidth="1"/>
    <col min="3342" max="3342" width="1.28515625" customWidth="1"/>
    <col min="3343" max="3343" width="13.140625" customWidth="1"/>
    <col min="3344" max="3344" width="1.28515625" customWidth="1"/>
    <col min="3345" max="3345" width="0" hidden="1" customWidth="1"/>
    <col min="3346" max="3347" width="12" customWidth="1"/>
    <col min="3349" max="3349" width="14" bestFit="1" customWidth="1"/>
    <col min="3350" max="3350" width="13.42578125" bestFit="1" customWidth="1"/>
    <col min="3351" max="3351" width="18.140625" customWidth="1"/>
    <col min="3352" max="3352" width="16" customWidth="1"/>
    <col min="3353" max="3353" width="22.42578125" customWidth="1"/>
    <col min="3355" max="3355" width="12.7109375" bestFit="1" customWidth="1"/>
    <col min="3586" max="3586" width="12.7109375" customWidth="1"/>
    <col min="3587" max="3587" width="13.85546875" customWidth="1"/>
    <col min="3588" max="3588" width="13.7109375" customWidth="1"/>
    <col min="3589" max="3590" width="5.28515625" customWidth="1"/>
    <col min="3591" max="3591" width="47.140625" customWidth="1"/>
    <col min="3592" max="3592" width="10.5703125" customWidth="1"/>
    <col min="3593" max="3595" width="13.5703125" customWidth="1"/>
    <col min="3596" max="3596" width="6.85546875" customWidth="1"/>
    <col min="3597" max="3597" width="9" customWidth="1"/>
    <col min="3598" max="3598" width="1.28515625" customWidth="1"/>
    <col min="3599" max="3599" width="13.140625" customWidth="1"/>
    <col min="3600" max="3600" width="1.28515625" customWidth="1"/>
    <col min="3601" max="3601" width="0" hidden="1" customWidth="1"/>
    <col min="3602" max="3603" width="12" customWidth="1"/>
    <col min="3605" max="3605" width="14" bestFit="1" customWidth="1"/>
    <col min="3606" max="3606" width="13.42578125" bestFit="1" customWidth="1"/>
    <col min="3607" max="3607" width="18.140625" customWidth="1"/>
    <col min="3608" max="3608" width="16" customWidth="1"/>
    <col min="3609" max="3609" width="22.42578125" customWidth="1"/>
    <col min="3611" max="3611" width="12.7109375" bestFit="1" customWidth="1"/>
    <col min="3842" max="3842" width="12.7109375" customWidth="1"/>
    <col min="3843" max="3843" width="13.85546875" customWidth="1"/>
    <col min="3844" max="3844" width="13.7109375" customWidth="1"/>
    <col min="3845" max="3846" width="5.28515625" customWidth="1"/>
    <col min="3847" max="3847" width="47.140625" customWidth="1"/>
    <col min="3848" max="3848" width="10.5703125" customWidth="1"/>
    <col min="3849" max="3851" width="13.5703125" customWidth="1"/>
    <col min="3852" max="3852" width="6.85546875" customWidth="1"/>
    <col min="3853" max="3853" width="9" customWidth="1"/>
    <col min="3854" max="3854" width="1.28515625" customWidth="1"/>
    <col min="3855" max="3855" width="13.140625" customWidth="1"/>
    <col min="3856" max="3856" width="1.28515625" customWidth="1"/>
    <col min="3857" max="3857" width="0" hidden="1" customWidth="1"/>
    <col min="3858" max="3859" width="12" customWidth="1"/>
    <col min="3861" max="3861" width="14" bestFit="1" customWidth="1"/>
    <col min="3862" max="3862" width="13.42578125" bestFit="1" customWidth="1"/>
    <col min="3863" max="3863" width="18.140625" customWidth="1"/>
    <col min="3864" max="3864" width="16" customWidth="1"/>
    <col min="3865" max="3865" width="22.42578125" customWidth="1"/>
    <col min="3867" max="3867" width="12.7109375" bestFit="1" customWidth="1"/>
    <col min="4098" max="4098" width="12.7109375" customWidth="1"/>
    <col min="4099" max="4099" width="13.85546875" customWidth="1"/>
    <col min="4100" max="4100" width="13.7109375" customWidth="1"/>
    <col min="4101" max="4102" width="5.28515625" customWidth="1"/>
    <col min="4103" max="4103" width="47.140625" customWidth="1"/>
    <col min="4104" max="4104" width="10.5703125" customWidth="1"/>
    <col min="4105" max="4107" width="13.5703125" customWidth="1"/>
    <col min="4108" max="4108" width="6.85546875" customWidth="1"/>
    <col min="4109" max="4109" width="9" customWidth="1"/>
    <col min="4110" max="4110" width="1.28515625" customWidth="1"/>
    <col min="4111" max="4111" width="13.140625" customWidth="1"/>
    <col min="4112" max="4112" width="1.28515625" customWidth="1"/>
    <col min="4113" max="4113" width="0" hidden="1" customWidth="1"/>
    <col min="4114" max="4115" width="12" customWidth="1"/>
    <col min="4117" max="4117" width="14" bestFit="1" customWidth="1"/>
    <col min="4118" max="4118" width="13.42578125" bestFit="1" customWidth="1"/>
    <col min="4119" max="4119" width="18.140625" customWidth="1"/>
    <col min="4120" max="4120" width="16" customWidth="1"/>
    <col min="4121" max="4121" width="22.42578125" customWidth="1"/>
    <col min="4123" max="4123" width="12.7109375" bestFit="1" customWidth="1"/>
    <col min="4354" max="4354" width="12.7109375" customWidth="1"/>
    <col min="4355" max="4355" width="13.85546875" customWidth="1"/>
    <col min="4356" max="4356" width="13.7109375" customWidth="1"/>
    <col min="4357" max="4358" width="5.28515625" customWidth="1"/>
    <col min="4359" max="4359" width="47.140625" customWidth="1"/>
    <col min="4360" max="4360" width="10.5703125" customWidth="1"/>
    <col min="4361" max="4363" width="13.5703125" customWidth="1"/>
    <col min="4364" max="4364" width="6.85546875" customWidth="1"/>
    <col min="4365" max="4365" width="9" customWidth="1"/>
    <col min="4366" max="4366" width="1.28515625" customWidth="1"/>
    <col min="4367" max="4367" width="13.140625" customWidth="1"/>
    <col min="4368" max="4368" width="1.28515625" customWidth="1"/>
    <col min="4369" max="4369" width="0" hidden="1" customWidth="1"/>
    <col min="4370" max="4371" width="12" customWidth="1"/>
    <col min="4373" max="4373" width="14" bestFit="1" customWidth="1"/>
    <col min="4374" max="4374" width="13.42578125" bestFit="1" customWidth="1"/>
    <col min="4375" max="4375" width="18.140625" customWidth="1"/>
    <col min="4376" max="4376" width="16" customWidth="1"/>
    <col min="4377" max="4377" width="22.42578125" customWidth="1"/>
    <col min="4379" max="4379" width="12.7109375" bestFit="1" customWidth="1"/>
    <col min="4610" max="4610" width="12.7109375" customWidth="1"/>
    <col min="4611" max="4611" width="13.85546875" customWidth="1"/>
    <col min="4612" max="4612" width="13.7109375" customWidth="1"/>
    <col min="4613" max="4614" width="5.28515625" customWidth="1"/>
    <col min="4615" max="4615" width="47.140625" customWidth="1"/>
    <col min="4616" max="4616" width="10.5703125" customWidth="1"/>
    <col min="4617" max="4619" width="13.5703125" customWidth="1"/>
    <col min="4620" max="4620" width="6.85546875" customWidth="1"/>
    <col min="4621" max="4621" width="9" customWidth="1"/>
    <col min="4622" max="4622" width="1.28515625" customWidth="1"/>
    <col min="4623" max="4623" width="13.140625" customWidth="1"/>
    <col min="4624" max="4624" width="1.28515625" customWidth="1"/>
    <col min="4625" max="4625" width="0" hidden="1" customWidth="1"/>
    <col min="4626" max="4627" width="12" customWidth="1"/>
    <col min="4629" max="4629" width="14" bestFit="1" customWidth="1"/>
    <col min="4630" max="4630" width="13.42578125" bestFit="1" customWidth="1"/>
    <col min="4631" max="4631" width="18.140625" customWidth="1"/>
    <col min="4632" max="4632" width="16" customWidth="1"/>
    <col min="4633" max="4633" width="22.42578125" customWidth="1"/>
    <col min="4635" max="4635" width="12.7109375" bestFit="1" customWidth="1"/>
    <col min="4866" max="4866" width="12.7109375" customWidth="1"/>
    <col min="4867" max="4867" width="13.85546875" customWidth="1"/>
    <col min="4868" max="4868" width="13.7109375" customWidth="1"/>
    <col min="4869" max="4870" width="5.28515625" customWidth="1"/>
    <col min="4871" max="4871" width="47.140625" customWidth="1"/>
    <col min="4872" max="4872" width="10.5703125" customWidth="1"/>
    <col min="4873" max="4875" width="13.5703125" customWidth="1"/>
    <col min="4876" max="4876" width="6.85546875" customWidth="1"/>
    <col min="4877" max="4877" width="9" customWidth="1"/>
    <col min="4878" max="4878" width="1.28515625" customWidth="1"/>
    <col min="4879" max="4879" width="13.140625" customWidth="1"/>
    <col min="4880" max="4880" width="1.28515625" customWidth="1"/>
    <col min="4881" max="4881" width="0" hidden="1" customWidth="1"/>
    <col min="4882" max="4883" width="12" customWidth="1"/>
    <col min="4885" max="4885" width="14" bestFit="1" customWidth="1"/>
    <col min="4886" max="4886" width="13.42578125" bestFit="1" customWidth="1"/>
    <col min="4887" max="4887" width="18.140625" customWidth="1"/>
    <col min="4888" max="4888" width="16" customWidth="1"/>
    <col min="4889" max="4889" width="22.42578125" customWidth="1"/>
    <col min="4891" max="4891" width="12.7109375" bestFit="1" customWidth="1"/>
    <col min="5122" max="5122" width="12.7109375" customWidth="1"/>
    <col min="5123" max="5123" width="13.85546875" customWidth="1"/>
    <col min="5124" max="5124" width="13.7109375" customWidth="1"/>
    <col min="5125" max="5126" width="5.28515625" customWidth="1"/>
    <col min="5127" max="5127" width="47.140625" customWidth="1"/>
    <col min="5128" max="5128" width="10.5703125" customWidth="1"/>
    <col min="5129" max="5131" width="13.5703125" customWidth="1"/>
    <col min="5132" max="5132" width="6.85546875" customWidth="1"/>
    <col min="5133" max="5133" width="9" customWidth="1"/>
    <col min="5134" max="5134" width="1.28515625" customWidth="1"/>
    <col min="5135" max="5135" width="13.140625" customWidth="1"/>
    <col min="5136" max="5136" width="1.28515625" customWidth="1"/>
    <col min="5137" max="5137" width="0" hidden="1" customWidth="1"/>
    <col min="5138" max="5139" width="12" customWidth="1"/>
    <col min="5141" max="5141" width="14" bestFit="1" customWidth="1"/>
    <col min="5142" max="5142" width="13.42578125" bestFit="1" customWidth="1"/>
    <col min="5143" max="5143" width="18.140625" customWidth="1"/>
    <col min="5144" max="5144" width="16" customWidth="1"/>
    <col min="5145" max="5145" width="22.42578125" customWidth="1"/>
    <col min="5147" max="5147" width="12.7109375" bestFit="1" customWidth="1"/>
    <col min="5378" max="5378" width="12.7109375" customWidth="1"/>
    <col min="5379" max="5379" width="13.85546875" customWidth="1"/>
    <col min="5380" max="5380" width="13.7109375" customWidth="1"/>
    <col min="5381" max="5382" width="5.28515625" customWidth="1"/>
    <col min="5383" max="5383" width="47.140625" customWidth="1"/>
    <col min="5384" max="5384" width="10.5703125" customWidth="1"/>
    <col min="5385" max="5387" width="13.5703125" customWidth="1"/>
    <col min="5388" max="5388" width="6.85546875" customWidth="1"/>
    <col min="5389" max="5389" width="9" customWidth="1"/>
    <col min="5390" max="5390" width="1.28515625" customWidth="1"/>
    <col min="5391" max="5391" width="13.140625" customWidth="1"/>
    <col min="5392" max="5392" width="1.28515625" customWidth="1"/>
    <col min="5393" max="5393" width="0" hidden="1" customWidth="1"/>
    <col min="5394" max="5395" width="12" customWidth="1"/>
    <col min="5397" max="5397" width="14" bestFit="1" customWidth="1"/>
    <col min="5398" max="5398" width="13.42578125" bestFit="1" customWidth="1"/>
    <col min="5399" max="5399" width="18.140625" customWidth="1"/>
    <col min="5400" max="5400" width="16" customWidth="1"/>
    <col min="5401" max="5401" width="22.42578125" customWidth="1"/>
    <col min="5403" max="5403" width="12.7109375" bestFit="1" customWidth="1"/>
    <col min="5634" max="5634" width="12.7109375" customWidth="1"/>
    <col min="5635" max="5635" width="13.85546875" customWidth="1"/>
    <col min="5636" max="5636" width="13.7109375" customWidth="1"/>
    <col min="5637" max="5638" width="5.28515625" customWidth="1"/>
    <col min="5639" max="5639" width="47.140625" customWidth="1"/>
    <col min="5640" max="5640" width="10.5703125" customWidth="1"/>
    <col min="5641" max="5643" width="13.5703125" customWidth="1"/>
    <col min="5644" max="5644" width="6.85546875" customWidth="1"/>
    <col min="5645" max="5645" width="9" customWidth="1"/>
    <col min="5646" max="5646" width="1.28515625" customWidth="1"/>
    <col min="5647" max="5647" width="13.140625" customWidth="1"/>
    <col min="5648" max="5648" width="1.28515625" customWidth="1"/>
    <col min="5649" max="5649" width="0" hidden="1" customWidth="1"/>
    <col min="5650" max="5651" width="12" customWidth="1"/>
    <col min="5653" max="5653" width="14" bestFit="1" customWidth="1"/>
    <col min="5654" max="5654" width="13.42578125" bestFit="1" customWidth="1"/>
    <col min="5655" max="5655" width="18.140625" customWidth="1"/>
    <col min="5656" max="5656" width="16" customWidth="1"/>
    <col min="5657" max="5657" width="22.42578125" customWidth="1"/>
    <col min="5659" max="5659" width="12.7109375" bestFit="1" customWidth="1"/>
    <col min="5890" max="5890" width="12.7109375" customWidth="1"/>
    <col min="5891" max="5891" width="13.85546875" customWidth="1"/>
    <col min="5892" max="5892" width="13.7109375" customWidth="1"/>
    <col min="5893" max="5894" width="5.28515625" customWidth="1"/>
    <col min="5895" max="5895" width="47.140625" customWidth="1"/>
    <col min="5896" max="5896" width="10.5703125" customWidth="1"/>
    <col min="5897" max="5899" width="13.5703125" customWidth="1"/>
    <col min="5900" max="5900" width="6.85546875" customWidth="1"/>
    <col min="5901" max="5901" width="9" customWidth="1"/>
    <col min="5902" max="5902" width="1.28515625" customWidth="1"/>
    <col min="5903" max="5903" width="13.140625" customWidth="1"/>
    <col min="5904" max="5904" width="1.28515625" customWidth="1"/>
    <col min="5905" max="5905" width="0" hidden="1" customWidth="1"/>
    <col min="5906" max="5907" width="12" customWidth="1"/>
    <col min="5909" max="5909" width="14" bestFit="1" customWidth="1"/>
    <col min="5910" max="5910" width="13.42578125" bestFit="1" customWidth="1"/>
    <col min="5911" max="5911" width="18.140625" customWidth="1"/>
    <col min="5912" max="5912" width="16" customWidth="1"/>
    <col min="5913" max="5913" width="22.42578125" customWidth="1"/>
    <col min="5915" max="5915" width="12.7109375" bestFit="1" customWidth="1"/>
    <col min="6146" max="6146" width="12.7109375" customWidth="1"/>
    <col min="6147" max="6147" width="13.85546875" customWidth="1"/>
    <col min="6148" max="6148" width="13.7109375" customWidth="1"/>
    <col min="6149" max="6150" width="5.28515625" customWidth="1"/>
    <col min="6151" max="6151" width="47.140625" customWidth="1"/>
    <col min="6152" max="6152" width="10.5703125" customWidth="1"/>
    <col min="6153" max="6155" width="13.5703125" customWidth="1"/>
    <col min="6156" max="6156" width="6.85546875" customWidth="1"/>
    <col min="6157" max="6157" width="9" customWidth="1"/>
    <col min="6158" max="6158" width="1.28515625" customWidth="1"/>
    <col min="6159" max="6159" width="13.140625" customWidth="1"/>
    <col min="6160" max="6160" width="1.28515625" customWidth="1"/>
    <col min="6161" max="6161" width="0" hidden="1" customWidth="1"/>
    <col min="6162" max="6163" width="12" customWidth="1"/>
    <col min="6165" max="6165" width="14" bestFit="1" customWidth="1"/>
    <col min="6166" max="6166" width="13.42578125" bestFit="1" customWidth="1"/>
    <col min="6167" max="6167" width="18.140625" customWidth="1"/>
    <col min="6168" max="6168" width="16" customWidth="1"/>
    <col min="6169" max="6169" width="22.42578125" customWidth="1"/>
    <col min="6171" max="6171" width="12.7109375" bestFit="1" customWidth="1"/>
    <col min="6402" max="6402" width="12.7109375" customWidth="1"/>
    <col min="6403" max="6403" width="13.85546875" customWidth="1"/>
    <col min="6404" max="6404" width="13.7109375" customWidth="1"/>
    <col min="6405" max="6406" width="5.28515625" customWidth="1"/>
    <col min="6407" max="6407" width="47.140625" customWidth="1"/>
    <col min="6408" max="6408" width="10.5703125" customWidth="1"/>
    <col min="6409" max="6411" width="13.5703125" customWidth="1"/>
    <col min="6412" max="6412" width="6.85546875" customWidth="1"/>
    <col min="6413" max="6413" width="9" customWidth="1"/>
    <col min="6414" max="6414" width="1.28515625" customWidth="1"/>
    <col min="6415" max="6415" width="13.140625" customWidth="1"/>
    <col min="6416" max="6416" width="1.28515625" customWidth="1"/>
    <col min="6417" max="6417" width="0" hidden="1" customWidth="1"/>
    <col min="6418" max="6419" width="12" customWidth="1"/>
    <col min="6421" max="6421" width="14" bestFit="1" customWidth="1"/>
    <col min="6422" max="6422" width="13.42578125" bestFit="1" customWidth="1"/>
    <col min="6423" max="6423" width="18.140625" customWidth="1"/>
    <col min="6424" max="6424" width="16" customWidth="1"/>
    <col min="6425" max="6425" width="22.42578125" customWidth="1"/>
    <col min="6427" max="6427" width="12.7109375" bestFit="1" customWidth="1"/>
    <col min="6658" max="6658" width="12.7109375" customWidth="1"/>
    <col min="6659" max="6659" width="13.85546875" customWidth="1"/>
    <col min="6660" max="6660" width="13.7109375" customWidth="1"/>
    <col min="6661" max="6662" width="5.28515625" customWidth="1"/>
    <col min="6663" max="6663" width="47.140625" customWidth="1"/>
    <col min="6664" max="6664" width="10.5703125" customWidth="1"/>
    <col min="6665" max="6667" width="13.5703125" customWidth="1"/>
    <col min="6668" max="6668" width="6.85546875" customWidth="1"/>
    <col min="6669" max="6669" width="9" customWidth="1"/>
    <col min="6670" max="6670" width="1.28515625" customWidth="1"/>
    <col min="6671" max="6671" width="13.140625" customWidth="1"/>
    <col min="6672" max="6672" width="1.28515625" customWidth="1"/>
    <col min="6673" max="6673" width="0" hidden="1" customWidth="1"/>
    <col min="6674" max="6675" width="12" customWidth="1"/>
    <col min="6677" max="6677" width="14" bestFit="1" customWidth="1"/>
    <col min="6678" max="6678" width="13.42578125" bestFit="1" customWidth="1"/>
    <col min="6679" max="6679" width="18.140625" customWidth="1"/>
    <col min="6680" max="6680" width="16" customWidth="1"/>
    <col min="6681" max="6681" width="22.42578125" customWidth="1"/>
    <col min="6683" max="6683" width="12.7109375" bestFit="1" customWidth="1"/>
    <col min="6914" max="6914" width="12.7109375" customWidth="1"/>
    <col min="6915" max="6915" width="13.85546875" customWidth="1"/>
    <col min="6916" max="6916" width="13.7109375" customWidth="1"/>
    <col min="6917" max="6918" width="5.28515625" customWidth="1"/>
    <col min="6919" max="6919" width="47.140625" customWidth="1"/>
    <col min="6920" max="6920" width="10.5703125" customWidth="1"/>
    <col min="6921" max="6923" width="13.5703125" customWidth="1"/>
    <col min="6924" max="6924" width="6.85546875" customWidth="1"/>
    <col min="6925" max="6925" width="9" customWidth="1"/>
    <col min="6926" max="6926" width="1.28515625" customWidth="1"/>
    <col min="6927" max="6927" width="13.140625" customWidth="1"/>
    <col min="6928" max="6928" width="1.28515625" customWidth="1"/>
    <col min="6929" max="6929" width="0" hidden="1" customWidth="1"/>
    <col min="6930" max="6931" width="12" customWidth="1"/>
    <col min="6933" max="6933" width="14" bestFit="1" customWidth="1"/>
    <col min="6934" max="6934" width="13.42578125" bestFit="1" customWidth="1"/>
    <col min="6935" max="6935" width="18.140625" customWidth="1"/>
    <col min="6936" max="6936" width="16" customWidth="1"/>
    <col min="6937" max="6937" width="22.42578125" customWidth="1"/>
    <col min="6939" max="6939" width="12.7109375" bestFit="1" customWidth="1"/>
    <col min="7170" max="7170" width="12.7109375" customWidth="1"/>
    <col min="7171" max="7171" width="13.85546875" customWidth="1"/>
    <col min="7172" max="7172" width="13.7109375" customWidth="1"/>
    <col min="7173" max="7174" width="5.28515625" customWidth="1"/>
    <col min="7175" max="7175" width="47.140625" customWidth="1"/>
    <col min="7176" max="7176" width="10.5703125" customWidth="1"/>
    <col min="7177" max="7179" width="13.5703125" customWidth="1"/>
    <col min="7180" max="7180" width="6.85546875" customWidth="1"/>
    <col min="7181" max="7181" width="9" customWidth="1"/>
    <col min="7182" max="7182" width="1.28515625" customWidth="1"/>
    <col min="7183" max="7183" width="13.140625" customWidth="1"/>
    <col min="7184" max="7184" width="1.28515625" customWidth="1"/>
    <col min="7185" max="7185" width="0" hidden="1" customWidth="1"/>
    <col min="7186" max="7187" width="12" customWidth="1"/>
    <col min="7189" max="7189" width="14" bestFit="1" customWidth="1"/>
    <col min="7190" max="7190" width="13.42578125" bestFit="1" customWidth="1"/>
    <col min="7191" max="7191" width="18.140625" customWidth="1"/>
    <col min="7192" max="7192" width="16" customWidth="1"/>
    <col min="7193" max="7193" width="22.42578125" customWidth="1"/>
    <col min="7195" max="7195" width="12.7109375" bestFit="1" customWidth="1"/>
    <col min="7426" max="7426" width="12.7109375" customWidth="1"/>
    <col min="7427" max="7427" width="13.85546875" customWidth="1"/>
    <col min="7428" max="7428" width="13.7109375" customWidth="1"/>
    <col min="7429" max="7430" width="5.28515625" customWidth="1"/>
    <col min="7431" max="7431" width="47.140625" customWidth="1"/>
    <col min="7432" max="7432" width="10.5703125" customWidth="1"/>
    <col min="7433" max="7435" width="13.5703125" customWidth="1"/>
    <col min="7436" max="7436" width="6.85546875" customWidth="1"/>
    <col min="7437" max="7437" width="9" customWidth="1"/>
    <col min="7438" max="7438" width="1.28515625" customWidth="1"/>
    <col min="7439" max="7439" width="13.140625" customWidth="1"/>
    <col min="7440" max="7440" width="1.28515625" customWidth="1"/>
    <col min="7441" max="7441" width="0" hidden="1" customWidth="1"/>
    <col min="7442" max="7443" width="12" customWidth="1"/>
    <col min="7445" max="7445" width="14" bestFit="1" customWidth="1"/>
    <col min="7446" max="7446" width="13.42578125" bestFit="1" customWidth="1"/>
    <col min="7447" max="7447" width="18.140625" customWidth="1"/>
    <col min="7448" max="7448" width="16" customWidth="1"/>
    <col min="7449" max="7449" width="22.42578125" customWidth="1"/>
    <col min="7451" max="7451" width="12.7109375" bestFit="1" customWidth="1"/>
    <col min="7682" max="7682" width="12.7109375" customWidth="1"/>
    <col min="7683" max="7683" width="13.85546875" customWidth="1"/>
    <col min="7684" max="7684" width="13.7109375" customWidth="1"/>
    <col min="7685" max="7686" width="5.28515625" customWidth="1"/>
    <col min="7687" max="7687" width="47.140625" customWidth="1"/>
    <col min="7688" max="7688" width="10.5703125" customWidth="1"/>
    <col min="7689" max="7691" width="13.5703125" customWidth="1"/>
    <col min="7692" max="7692" width="6.85546875" customWidth="1"/>
    <col min="7693" max="7693" width="9" customWidth="1"/>
    <col min="7694" max="7694" width="1.28515625" customWidth="1"/>
    <col min="7695" max="7695" width="13.140625" customWidth="1"/>
    <col min="7696" max="7696" width="1.28515625" customWidth="1"/>
    <col min="7697" max="7697" width="0" hidden="1" customWidth="1"/>
    <col min="7698" max="7699" width="12" customWidth="1"/>
    <col min="7701" max="7701" width="14" bestFit="1" customWidth="1"/>
    <col min="7702" max="7702" width="13.42578125" bestFit="1" customWidth="1"/>
    <col min="7703" max="7703" width="18.140625" customWidth="1"/>
    <col min="7704" max="7704" width="16" customWidth="1"/>
    <col min="7705" max="7705" width="22.42578125" customWidth="1"/>
    <col min="7707" max="7707" width="12.7109375" bestFit="1" customWidth="1"/>
    <col min="7938" max="7938" width="12.7109375" customWidth="1"/>
    <col min="7939" max="7939" width="13.85546875" customWidth="1"/>
    <col min="7940" max="7940" width="13.7109375" customWidth="1"/>
    <col min="7941" max="7942" width="5.28515625" customWidth="1"/>
    <col min="7943" max="7943" width="47.140625" customWidth="1"/>
    <col min="7944" max="7944" width="10.5703125" customWidth="1"/>
    <col min="7945" max="7947" width="13.5703125" customWidth="1"/>
    <col min="7948" max="7948" width="6.85546875" customWidth="1"/>
    <col min="7949" max="7949" width="9" customWidth="1"/>
    <col min="7950" max="7950" width="1.28515625" customWidth="1"/>
    <col min="7951" max="7951" width="13.140625" customWidth="1"/>
    <col min="7952" max="7952" width="1.28515625" customWidth="1"/>
    <col min="7953" max="7953" width="0" hidden="1" customWidth="1"/>
    <col min="7954" max="7955" width="12" customWidth="1"/>
    <col min="7957" max="7957" width="14" bestFit="1" customWidth="1"/>
    <col min="7958" max="7958" width="13.42578125" bestFit="1" customWidth="1"/>
    <col min="7959" max="7959" width="18.140625" customWidth="1"/>
    <col min="7960" max="7960" width="16" customWidth="1"/>
    <col min="7961" max="7961" width="22.42578125" customWidth="1"/>
    <col min="7963" max="7963" width="12.7109375" bestFit="1" customWidth="1"/>
    <col min="8194" max="8194" width="12.7109375" customWidth="1"/>
    <col min="8195" max="8195" width="13.85546875" customWidth="1"/>
    <col min="8196" max="8196" width="13.7109375" customWidth="1"/>
    <col min="8197" max="8198" width="5.28515625" customWidth="1"/>
    <col min="8199" max="8199" width="47.140625" customWidth="1"/>
    <col min="8200" max="8200" width="10.5703125" customWidth="1"/>
    <col min="8201" max="8203" width="13.5703125" customWidth="1"/>
    <col min="8204" max="8204" width="6.85546875" customWidth="1"/>
    <col min="8205" max="8205" width="9" customWidth="1"/>
    <col min="8206" max="8206" width="1.28515625" customWidth="1"/>
    <col min="8207" max="8207" width="13.140625" customWidth="1"/>
    <col min="8208" max="8208" width="1.28515625" customWidth="1"/>
    <col min="8209" max="8209" width="0" hidden="1" customWidth="1"/>
    <col min="8210" max="8211" width="12" customWidth="1"/>
    <col min="8213" max="8213" width="14" bestFit="1" customWidth="1"/>
    <col min="8214" max="8214" width="13.42578125" bestFit="1" customWidth="1"/>
    <col min="8215" max="8215" width="18.140625" customWidth="1"/>
    <col min="8216" max="8216" width="16" customWidth="1"/>
    <col min="8217" max="8217" width="22.42578125" customWidth="1"/>
    <col min="8219" max="8219" width="12.7109375" bestFit="1" customWidth="1"/>
    <col min="8450" max="8450" width="12.7109375" customWidth="1"/>
    <col min="8451" max="8451" width="13.85546875" customWidth="1"/>
    <col min="8452" max="8452" width="13.7109375" customWidth="1"/>
    <col min="8453" max="8454" width="5.28515625" customWidth="1"/>
    <col min="8455" max="8455" width="47.140625" customWidth="1"/>
    <col min="8456" max="8456" width="10.5703125" customWidth="1"/>
    <col min="8457" max="8459" width="13.5703125" customWidth="1"/>
    <col min="8460" max="8460" width="6.85546875" customWidth="1"/>
    <col min="8461" max="8461" width="9" customWidth="1"/>
    <col min="8462" max="8462" width="1.28515625" customWidth="1"/>
    <col min="8463" max="8463" width="13.140625" customWidth="1"/>
    <col min="8464" max="8464" width="1.28515625" customWidth="1"/>
    <col min="8465" max="8465" width="0" hidden="1" customWidth="1"/>
    <col min="8466" max="8467" width="12" customWidth="1"/>
    <col min="8469" max="8469" width="14" bestFit="1" customWidth="1"/>
    <col min="8470" max="8470" width="13.42578125" bestFit="1" customWidth="1"/>
    <col min="8471" max="8471" width="18.140625" customWidth="1"/>
    <col min="8472" max="8472" width="16" customWidth="1"/>
    <col min="8473" max="8473" width="22.42578125" customWidth="1"/>
    <col min="8475" max="8475" width="12.7109375" bestFit="1" customWidth="1"/>
    <col min="8706" max="8706" width="12.7109375" customWidth="1"/>
    <col min="8707" max="8707" width="13.85546875" customWidth="1"/>
    <col min="8708" max="8708" width="13.7109375" customWidth="1"/>
    <col min="8709" max="8710" width="5.28515625" customWidth="1"/>
    <col min="8711" max="8711" width="47.140625" customWidth="1"/>
    <col min="8712" max="8712" width="10.5703125" customWidth="1"/>
    <col min="8713" max="8715" width="13.5703125" customWidth="1"/>
    <col min="8716" max="8716" width="6.85546875" customWidth="1"/>
    <col min="8717" max="8717" width="9" customWidth="1"/>
    <col min="8718" max="8718" width="1.28515625" customWidth="1"/>
    <col min="8719" max="8719" width="13.140625" customWidth="1"/>
    <col min="8720" max="8720" width="1.28515625" customWidth="1"/>
    <col min="8721" max="8721" width="0" hidden="1" customWidth="1"/>
    <col min="8722" max="8723" width="12" customWidth="1"/>
    <col min="8725" max="8725" width="14" bestFit="1" customWidth="1"/>
    <col min="8726" max="8726" width="13.42578125" bestFit="1" customWidth="1"/>
    <col min="8727" max="8727" width="18.140625" customWidth="1"/>
    <col min="8728" max="8728" width="16" customWidth="1"/>
    <col min="8729" max="8729" width="22.42578125" customWidth="1"/>
    <col min="8731" max="8731" width="12.7109375" bestFit="1" customWidth="1"/>
    <col min="8962" max="8962" width="12.7109375" customWidth="1"/>
    <col min="8963" max="8963" width="13.85546875" customWidth="1"/>
    <col min="8964" max="8964" width="13.7109375" customWidth="1"/>
    <col min="8965" max="8966" width="5.28515625" customWidth="1"/>
    <col min="8967" max="8967" width="47.140625" customWidth="1"/>
    <col min="8968" max="8968" width="10.5703125" customWidth="1"/>
    <col min="8969" max="8971" width="13.5703125" customWidth="1"/>
    <col min="8972" max="8972" width="6.85546875" customWidth="1"/>
    <col min="8973" max="8973" width="9" customWidth="1"/>
    <col min="8974" max="8974" width="1.28515625" customWidth="1"/>
    <col min="8975" max="8975" width="13.140625" customWidth="1"/>
    <col min="8976" max="8976" width="1.28515625" customWidth="1"/>
    <col min="8977" max="8977" width="0" hidden="1" customWidth="1"/>
    <col min="8978" max="8979" width="12" customWidth="1"/>
    <col min="8981" max="8981" width="14" bestFit="1" customWidth="1"/>
    <col min="8982" max="8982" width="13.42578125" bestFit="1" customWidth="1"/>
    <col min="8983" max="8983" width="18.140625" customWidth="1"/>
    <col min="8984" max="8984" width="16" customWidth="1"/>
    <col min="8985" max="8985" width="22.42578125" customWidth="1"/>
    <col min="8987" max="8987" width="12.7109375" bestFit="1" customWidth="1"/>
    <col min="9218" max="9218" width="12.7109375" customWidth="1"/>
    <col min="9219" max="9219" width="13.85546875" customWidth="1"/>
    <col min="9220" max="9220" width="13.7109375" customWidth="1"/>
    <col min="9221" max="9222" width="5.28515625" customWidth="1"/>
    <col min="9223" max="9223" width="47.140625" customWidth="1"/>
    <col min="9224" max="9224" width="10.5703125" customWidth="1"/>
    <col min="9225" max="9227" width="13.5703125" customWidth="1"/>
    <col min="9228" max="9228" width="6.85546875" customWidth="1"/>
    <col min="9229" max="9229" width="9" customWidth="1"/>
    <col min="9230" max="9230" width="1.28515625" customWidth="1"/>
    <col min="9231" max="9231" width="13.140625" customWidth="1"/>
    <col min="9232" max="9232" width="1.28515625" customWidth="1"/>
    <col min="9233" max="9233" width="0" hidden="1" customWidth="1"/>
    <col min="9234" max="9235" width="12" customWidth="1"/>
    <col min="9237" max="9237" width="14" bestFit="1" customWidth="1"/>
    <col min="9238" max="9238" width="13.42578125" bestFit="1" customWidth="1"/>
    <col min="9239" max="9239" width="18.140625" customWidth="1"/>
    <col min="9240" max="9240" width="16" customWidth="1"/>
    <col min="9241" max="9241" width="22.42578125" customWidth="1"/>
    <col min="9243" max="9243" width="12.7109375" bestFit="1" customWidth="1"/>
    <col min="9474" max="9474" width="12.7109375" customWidth="1"/>
    <col min="9475" max="9475" width="13.85546875" customWidth="1"/>
    <col min="9476" max="9476" width="13.7109375" customWidth="1"/>
    <col min="9477" max="9478" width="5.28515625" customWidth="1"/>
    <col min="9479" max="9479" width="47.140625" customWidth="1"/>
    <col min="9480" max="9480" width="10.5703125" customWidth="1"/>
    <col min="9481" max="9483" width="13.5703125" customWidth="1"/>
    <col min="9484" max="9484" width="6.85546875" customWidth="1"/>
    <col min="9485" max="9485" width="9" customWidth="1"/>
    <col min="9486" max="9486" width="1.28515625" customWidth="1"/>
    <col min="9487" max="9487" width="13.140625" customWidth="1"/>
    <col min="9488" max="9488" width="1.28515625" customWidth="1"/>
    <col min="9489" max="9489" width="0" hidden="1" customWidth="1"/>
    <col min="9490" max="9491" width="12" customWidth="1"/>
    <col min="9493" max="9493" width="14" bestFit="1" customWidth="1"/>
    <col min="9494" max="9494" width="13.42578125" bestFit="1" customWidth="1"/>
    <col min="9495" max="9495" width="18.140625" customWidth="1"/>
    <col min="9496" max="9496" width="16" customWidth="1"/>
    <col min="9497" max="9497" width="22.42578125" customWidth="1"/>
    <col min="9499" max="9499" width="12.7109375" bestFit="1" customWidth="1"/>
    <col min="9730" max="9730" width="12.7109375" customWidth="1"/>
    <col min="9731" max="9731" width="13.85546875" customWidth="1"/>
    <col min="9732" max="9732" width="13.7109375" customWidth="1"/>
    <col min="9733" max="9734" width="5.28515625" customWidth="1"/>
    <col min="9735" max="9735" width="47.140625" customWidth="1"/>
    <col min="9736" max="9736" width="10.5703125" customWidth="1"/>
    <col min="9737" max="9739" width="13.5703125" customWidth="1"/>
    <col min="9740" max="9740" width="6.85546875" customWidth="1"/>
    <col min="9741" max="9741" width="9" customWidth="1"/>
    <col min="9742" max="9742" width="1.28515625" customWidth="1"/>
    <col min="9743" max="9743" width="13.140625" customWidth="1"/>
    <col min="9744" max="9744" width="1.28515625" customWidth="1"/>
    <col min="9745" max="9745" width="0" hidden="1" customWidth="1"/>
    <col min="9746" max="9747" width="12" customWidth="1"/>
    <col min="9749" max="9749" width="14" bestFit="1" customWidth="1"/>
    <col min="9750" max="9750" width="13.42578125" bestFit="1" customWidth="1"/>
    <col min="9751" max="9751" width="18.140625" customWidth="1"/>
    <col min="9752" max="9752" width="16" customWidth="1"/>
    <col min="9753" max="9753" width="22.42578125" customWidth="1"/>
    <col min="9755" max="9755" width="12.7109375" bestFit="1" customWidth="1"/>
    <col min="9986" max="9986" width="12.7109375" customWidth="1"/>
    <col min="9987" max="9987" width="13.85546875" customWidth="1"/>
    <col min="9988" max="9988" width="13.7109375" customWidth="1"/>
    <col min="9989" max="9990" width="5.28515625" customWidth="1"/>
    <col min="9991" max="9991" width="47.140625" customWidth="1"/>
    <col min="9992" max="9992" width="10.5703125" customWidth="1"/>
    <col min="9993" max="9995" width="13.5703125" customWidth="1"/>
    <col min="9996" max="9996" width="6.85546875" customWidth="1"/>
    <col min="9997" max="9997" width="9" customWidth="1"/>
    <col min="9998" max="9998" width="1.28515625" customWidth="1"/>
    <col min="9999" max="9999" width="13.140625" customWidth="1"/>
    <col min="10000" max="10000" width="1.28515625" customWidth="1"/>
    <col min="10001" max="10001" width="0" hidden="1" customWidth="1"/>
    <col min="10002" max="10003" width="12" customWidth="1"/>
    <col min="10005" max="10005" width="14" bestFit="1" customWidth="1"/>
    <col min="10006" max="10006" width="13.42578125" bestFit="1" customWidth="1"/>
    <col min="10007" max="10007" width="18.140625" customWidth="1"/>
    <col min="10008" max="10008" width="16" customWidth="1"/>
    <col min="10009" max="10009" width="22.42578125" customWidth="1"/>
    <col min="10011" max="10011" width="12.7109375" bestFit="1" customWidth="1"/>
    <col min="10242" max="10242" width="12.7109375" customWidth="1"/>
    <col min="10243" max="10243" width="13.85546875" customWidth="1"/>
    <col min="10244" max="10244" width="13.7109375" customWidth="1"/>
    <col min="10245" max="10246" width="5.28515625" customWidth="1"/>
    <col min="10247" max="10247" width="47.140625" customWidth="1"/>
    <col min="10248" max="10248" width="10.5703125" customWidth="1"/>
    <col min="10249" max="10251" width="13.5703125" customWidth="1"/>
    <col min="10252" max="10252" width="6.85546875" customWidth="1"/>
    <col min="10253" max="10253" width="9" customWidth="1"/>
    <col min="10254" max="10254" width="1.28515625" customWidth="1"/>
    <col min="10255" max="10255" width="13.140625" customWidth="1"/>
    <col min="10256" max="10256" width="1.28515625" customWidth="1"/>
    <col min="10257" max="10257" width="0" hidden="1" customWidth="1"/>
    <col min="10258" max="10259" width="12" customWidth="1"/>
    <col min="10261" max="10261" width="14" bestFit="1" customWidth="1"/>
    <col min="10262" max="10262" width="13.42578125" bestFit="1" customWidth="1"/>
    <col min="10263" max="10263" width="18.140625" customWidth="1"/>
    <col min="10264" max="10264" width="16" customWidth="1"/>
    <col min="10265" max="10265" width="22.42578125" customWidth="1"/>
    <col min="10267" max="10267" width="12.7109375" bestFit="1" customWidth="1"/>
    <col min="10498" max="10498" width="12.7109375" customWidth="1"/>
    <col min="10499" max="10499" width="13.85546875" customWidth="1"/>
    <col min="10500" max="10500" width="13.7109375" customWidth="1"/>
    <col min="10501" max="10502" width="5.28515625" customWidth="1"/>
    <col min="10503" max="10503" width="47.140625" customWidth="1"/>
    <col min="10504" max="10504" width="10.5703125" customWidth="1"/>
    <col min="10505" max="10507" width="13.5703125" customWidth="1"/>
    <col min="10508" max="10508" width="6.85546875" customWidth="1"/>
    <col min="10509" max="10509" width="9" customWidth="1"/>
    <col min="10510" max="10510" width="1.28515625" customWidth="1"/>
    <col min="10511" max="10511" width="13.140625" customWidth="1"/>
    <col min="10512" max="10512" width="1.28515625" customWidth="1"/>
    <col min="10513" max="10513" width="0" hidden="1" customWidth="1"/>
    <col min="10514" max="10515" width="12" customWidth="1"/>
    <col min="10517" max="10517" width="14" bestFit="1" customWidth="1"/>
    <col min="10518" max="10518" width="13.42578125" bestFit="1" customWidth="1"/>
    <col min="10519" max="10519" width="18.140625" customWidth="1"/>
    <col min="10520" max="10520" width="16" customWidth="1"/>
    <col min="10521" max="10521" width="22.42578125" customWidth="1"/>
    <col min="10523" max="10523" width="12.7109375" bestFit="1" customWidth="1"/>
    <col min="10754" max="10754" width="12.7109375" customWidth="1"/>
    <col min="10755" max="10755" width="13.85546875" customWidth="1"/>
    <col min="10756" max="10756" width="13.7109375" customWidth="1"/>
    <col min="10757" max="10758" width="5.28515625" customWidth="1"/>
    <col min="10759" max="10759" width="47.140625" customWidth="1"/>
    <col min="10760" max="10760" width="10.5703125" customWidth="1"/>
    <col min="10761" max="10763" width="13.5703125" customWidth="1"/>
    <col min="10764" max="10764" width="6.85546875" customWidth="1"/>
    <col min="10765" max="10765" width="9" customWidth="1"/>
    <col min="10766" max="10766" width="1.28515625" customWidth="1"/>
    <col min="10767" max="10767" width="13.140625" customWidth="1"/>
    <col min="10768" max="10768" width="1.28515625" customWidth="1"/>
    <col min="10769" max="10769" width="0" hidden="1" customWidth="1"/>
    <col min="10770" max="10771" width="12" customWidth="1"/>
    <col min="10773" max="10773" width="14" bestFit="1" customWidth="1"/>
    <col min="10774" max="10774" width="13.42578125" bestFit="1" customWidth="1"/>
    <col min="10775" max="10775" width="18.140625" customWidth="1"/>
    <col min="10776" max="10776" width="16" customWidth="1"/>
    <col min="10777" max="10777" width="22.42578125" customWidth="1"/>
    <col min="10779" max="10779" width="12.7109375" bestFit="1" customWidth="1"/>
    <col min="11010" max="11010" width="12.7109375" customWidth="1"/>
    <col min="11011" max="11011" width="13.85546875" customWidth="1"/>
    <col min="11012" max="11012" width="13.7109375" customWidth="1"/>
    <col min="11013" max="11014" width="5.28515625" customWidth="1"/>
    <col min="11015" max="11015" width="47.140625" customWidth="1"/>
    <col min="11016" max="11016" width="10.5703125" customWidth="1"/>
    <col min="11017" max="11019" width="13.5703125" customWidth="1"/>
    <col min="11020" max="11020" width="6.85546875" customWidth="1"/>
    <col min="11021" max="11021" width="9" customWidth="1"/>
    <col min="11022" max="11022" width="1.28515625" customWidth="1"/>
    <col min="11023" max="11023" width="13.140625" customWidth="1"/>
    <col min="11024" max="11024" width="1.28515625" customWidth="1"/>
    <col min="11025" max="11025" width="0" hidden="1" customWidth="1"/>
    <col min="11026" max="11027" width="12" customWidth="1"/>
    <col min="11029" max="11029" width="14" bestFit="1" customWidth="1"/>
    <col min="11030" max="11030" width="13.42578125" bestFit="1" customWidth="1"/>
    <col min="11031" max="11031" width="18.140625" customWidth="1"/>
    <col min="11032" max="11032" width="16" customWidth="1"/>
    <col min="11033" max="11033" width="22.42578125" customWidth="1"/>
    <col min="11035" max="11035" width="12.7109375" bestFit="1" customWidth="1"/>
    <col min="11266" max="11266" width="12.7109375" customWidth="1"/>
    <col min="11267" max="11267" width="13.85546875" customWidth="1"/>
    <col min="11268" max="11268" width="13.7109375" customWidth="1"/>
    <col min="11269" max="11270" width="5.28515625" customWidth="1"/>
    <col min="11271" max="11271" width="47.140625" customWidth="1"/>
    <col min="11272" max="11272" width="10.5703125" customWidth="1"/>
    <col min="11273" max="11275" width="13.5703125" customWidth="1"/>
    <col min="11276" max="11276" width="6.85546875" customWidth="1"/>
    <col min="11277" max="11277" width="9" customWidth="1"/>
    <col min="11278" max="11278" width="1.28515625" customWidth="1"/>
    <col min="11279" max="11279" width="13.140625" customWidth="1"/>
    <col min="11280" max="11280" width="1.28515625" customWidth="1"/>
    <col min="11281" max="11281" width="0" hidden="1" customWidth="1"/>
    <col min="11282" max="11283" width="12" customWidth="1"/>
    <col min="11285" max="11285" width="14" bestFit="1" customWidth="1"/>
    <col min="11286" max="11286" width="13.42578125" bestFit="1" customWidth="1"/>
    <col min="11287" max="11287" width="18.140625" customWidth="1"/>
    <col min="11288" max="11288" width="16" customWidth="1"/>
    <col min="11289" max="11289" width="22.42578125" customWidth="1"/>
    <col min="11291" max="11291" width="12.7109375" bestFit="1" customWidth="1"/>
    <col min="11522" max="11522" width="12.7109375" customWidth="1"/>
    <col min="11523" max="11523" width="13.85546875" customWidth="1"/>
    <col min="11524" max="11524" width="13.7109375" customWidth="1"/>
    <col min="11525" max="11526" width="5.28515625" customWidth="1"/>
    <col min="11527" max="11527" width="47.140625" customWidth="1"/>
    <col min="11528" max="11528" width="10.5703125" customWidth="1"/>
    <col min="11529" max="11531" width="13.5703125" customWidth="1"/>
    <col min="11532" max="11532" width="6.85546875" customWidth="1"/>
    <col min="11533" max="11533" width="9" customWidth="1"/>
    <col min="11534" max="11534" width="1.28515625" customWidth="1"/>
    <col min="11535" max="11535" width="13.140625" customWidth="1"/>
    <col min="11536" max="11536" width="1.28515625" customWidth="1"/>
    <col min="11537" max="11537" width="0" hidden="1" customWidth="1"/>
    <col min="11538" max="11539" width="12" customWidth="1"/>
    <col min="11541" max="11541" width="14" bestFit="1" customWidth="1"/>
    <col min="11542" max="11542" width="13.42578125" bestFit="1" customWidth="1"/>
    <col min="11543" max="11543" width="18.140625" customWidth="1"/>
    <col min="11544" max="11544" width="16" customWidth="1"/>
    <col min="11545" max="11545" width="22.42578125" customWidth="1"/>
    <col min="11547" max="11547" width="12.7109375" bestFit="1" customWidth="1"/>
    <col min="11778" max="11778" width="12.7109375" customWidth="1"/>
    <col min="11779" max="11779" width="13.85546875" customWidth="1"/>
    <col min="11780" max="11780" width="13.7109375" customWidth="1"/>
    <col min="11781" max="11782" width="5.28515625" customWidth="1"/>
    <col min="11783" max="11783" width="47.140625" customWidth="1"/>
    <col min="11784" max="11784" width="10.5703125" customWidth="1"/>
    <col min="11785" max="11787" width="13.5703125" customWidth="1"/>
    <col min="11788" max="11788" width="6.85546875" customWidth="1"/>
    <col min="11789" max="11789" width="9" customWidth="1"/>
    <col min="11790" max="11790" width="1.28515625" customWidth="1"/>
    <col min="11791" max="11791" width="13.140625" customWidth="1"/>
    <col min="11792" max="11792" width="1.28515625" customWidth="1"/>
    <col min="11793" max="11793" width="0" hidden="1" customWidth="1"/>
    <col min="11794" max="11795" width="12" customWidth="1"/>
    <col min="11797" max="11797" width="14" bestFit="1" customWidth="1"/>
    <col min="11798" max="11798" width="13.42578125" bestFit="1" customWidth="1"/>
    <col min="11799" max="11799" width="18.140625" customWidth="1"/>
    <col min="11800" max="11800" width="16" customWidth="1"/>
    <col min="11801" max="11801" width="22.42578125" customWidth="1"/>
    <col min="11803" max="11803" width="12.7109375" bestFit="1" customWidth="1"/>
    <col min="12034" max="12034" width="12.7109375" customWidth="1"/>
    <col min="12035" max="12035" width="13.85546875" customWidth="1"/>
    <col min="12036" max="12036" width="13.7109375" customWidth="1"/>
    <col min="12037" max="12038" width="5.28515625" customWidth="1"/>
    <col min="12039" max="12039" width="47.140625" customWidth="1"/>
    <col min="12040" max="12040" width="10.5703125" customWidth="1"/>
    <col min="12041" max="12043" width="13.5703125" customWidth="1"/>
    <col min="12044" max="12044" width="6.85546875" customWidth="1"/>
    <col min="12045" max="12045" width="9" customWidth="1"/>
    <col min="12046" max="12046" width="1.28515625" customWidth="1"/>
    <col min="12047" max="12047" width="13.140625" customWidth="1"/>
    <col min="12048" max="12048" width="1.28515625" customWidth="1"/>
    <col min="12049" max="12049" width="0" hidden="1" customWidth="1"/>
    <col min="12050" max="12051" width="12" customWidth="1"/>
    <col min="12053" max="12053" width="14" bestFit="1" customWidth="1"/>
    <col min="12054" max="12054" width="13.42578125" bestFit="1" customWidth="1"/>
    <col min="12055" max="12055" width="18.140625" customWidth="1"/>
    <col min="12056" max="12056" width="16" customWidth="1"/>
    <col min="12057" max="12057" width="22.42578125" customWidth="1"/>
    <col min="12059" max="12059" width="12.7109375" bestFit="1" customWidth="1"/>
    <col min="12290" max="12290" width="12.7109375" customWidth="1"/>
    <col min="12291" max="12291" width="13.85546875" customWidth="1"/>
    <col min="12292" max="12292" width="13.7109375" customWidth="1"/>
    <col min="12293" max="12294" width="5.28515625" customWidth="1"/>
    <col min="12295" max="12295" width="47.140625" customWidth="1"/>
    <col min="12296" max="12296" width="10.5703125" customWidth="1"/>
    <col min="12297" max="12299" width="13.5703125" customWidth="1"/>
    <col min="12300" max="12300" width="6.85546875" customWidth="1"/>
    <col min="12301" max="12301" width="9" customWidth="1"/>
    <col min="12302" max="12302" width="1.28515625" customWidth="1"/>
    <col min="12303" max="12303" width="13.140625" customWidth="1"/>
    <col min="12304" max="12304" width="1.28515625" customWidth="1"/>
    <col min="12305" max="12305" width="0" hidden="1" customWidth="1"/>
    <col min="12306" max="12307" width="12" customWidth="1"/>
    <col min="12309" max="12309" width="14" bestFit="1" customWidth="1"/>
    <col min="12310" max="12310" width="13.42578125" bestFit="1" customWidth="1"/>
    <col min="12311" max="12311" width="18.140625" customWidth="1"/>
    <col min="12312" max="12312" width="16" customWidth="1"/>
    <col min="12313" max="12313" width="22.42578125" customWidth="1"/>
    <col min="12315" max="12315" width="12.7109375" bestFit="1" customWidth="1"/>
    <col min="12546" max="12546" width="12.7109375" customWidth="1"/>
    <col min="12547" max="12547" width="13.85546875" customWidth="1"/>
    <col min="12548" max="12548" width="13.7109375" customWidth="1"/>
    <col min="12549" max="12550" width="5.28515625" customWidth="1"/>
    <col min="12551" max="12551" width="47.140625" customWidth="1"/>
    <col min="12552" max="12552" width="10.5703125" customWidth="1"/>
    <col min="12553" max="12555" width="13.5703125" customWidth="1"/>
    <col min="12556" max="12556" width="6.85546875" customWidth="1"/>
    <col min="12557" max="12557" width="9" customWidth="1"/>
    <col min="12558" max="12558" width="1.28515625" customWidth="1"/>
    <col min="12559" max="12559" width="13.140625" customWidth="1"/>
    <col min="12560" max="12560" width="1.28515625" customWidth="1"/>
    <col min="12561" max="12561" width="0" hidden="1" customWidth="1"/>
    <col min="12562" max="12563" width="12" customWidth="1"/>
    <col min="12565" max="12565" width="14" bestFit="1" customWidth="1"/>
    <col min="12566" max="12566" width="13.42578125" bestFit="1" customWidth="1"/>
    <col min="12567" max="12567" width="18.140625" customWidth="1"/>
    <col min="12568" max="12568" width="16" customWidth="1"/>
    <col min="12569" max="12569" width="22.42578125" customWidth="1"/>
    <col min="12571" max="12571" width="12.7109375" bestFit="1" customWidth="1"/>
    <col min="12802" max="12802" width="12.7109375" customWidth="1"/>
    <col min="12803" max="12803" width="13.85546875" customWidth="1"/>
    <col min="12804" max="12804" width="13.7109375" customWidth="1"/>
    <col min="12805" max="12806" width="5.28515625" customWidth="1"/>
    <col min="12807" max="12807" width="47.140625" customWidth="1"/>
    <col min="12808" max="12808" width="10.5703125" customWidth="1"/>
    <col min="12809" max="12811" width="13.5703125" customWidth="1"/>
    <col min="12812" max="12812" width="6.85546875" customWidth="1"/>
    <col min="12813" max="12813" width="9" customWidth="1"/>
    <col min="12814" max="12814" width="1.28515625" customWidth="1"/>
    <col min="12815" max="12815" width="13.140625" customWidth="1"/>
    <col min="12816" max="12816" width="1.28515625" customWidth="1"/>
    <col min="12817" max="12817" width="0" hidden="1" customWidth="1"/>
    <col min="12818" max="12819" width="12" customWidth="1"/>
    <col min="12821" max="12821" width="14" bestFit="1" customWidth="1"/>
    <col min="12822" max="12822" width="13.42578125" bestFit="1" customWidth="1"/>
    <col min="12823" max="12823" width="18.140625" customWidth="1"/>
    <col min="12824" max="12824" width="16" customWidth="1"/>
    <col min="12825" max="12825" width="22.42578125" customWidth="1"/>
    <col min="12827" max="12827" width="12.7109375" bestFit="1" customWidth="1"/>
    <col min="13058" max="13058" width="12.7109375" customWidth="1"/>
    <col min="13059" max="13059" width="13.85546875" customWidth="1"/>
    <col min="13060" max="13060" width="13.7109375" customWidth="1"/>
    <col min="13061" max="13062" width="5.28515625" customWidth="1"/>
    <col min="13063" max="13063" width="47.140625" customWidth="1"/>
    <col min="13064" max="13064" width="10.5703125" customWidth="1"/>
    <col min="13065" max="13067" width="13.5703125" customWidth="1"/>
    <col min="13068" max="13068" width="6.85546875" customWidth="1"/>
    <col min="13069" max="13069" width="9" customWidth="1"/>
    <col min="13070" max="13070" width="1.28515625" customWidth="1"/>
    <col min="13071" max="13071" width="13.140625" customWidth="1"/>
    <col min="13072" max="13072" width="1.28515625" customWidth="1"/>
    <col min="13073" max="13073" width="0" hidden="1" customWidth="1"/>
    <col min="13074" max="13075" width="12" customWidth="1"/>
    <col min="13077" max="13077" width="14" bestFit="1" customWidth="1"/>
    <col min="13078" max="13078" width="13.42578125" bestFit="1" customWidth="1"/>
    <col min="13079" max="13079" width="18.140625" customWidth="1"/>
    <col min="13080" max="13080" width="16" customWidth="1"/>
    <col min="13081" max="13081" width="22.42578125" customWidth="1"/>
    <col min="13083" max="13083" width="12.7109375" bestFit="1" customWidth="1"/>
    <col min="13314" max="13314" width="12.7109375" customWidth="1"/>
    <col min="13315" max="13315" width="13.85546875" customWidth="1"/>
    <col min="13316" max="13316" width="13.7109375" customWidth="1"/>
    <col min="13317" max="13318" width="5.28515625" customWidth="1"/>
    <col min="13319" max="13319" width="47.140625" customWidth="1"/>
    <col min="13320" max="13320" width="10.5703125" customWidth="1"/>
    <col min="13321" max="13323" width="13.5703125" customWidth="1"/>
    <col min="13324" max="13324" width="6.85546875" customWidth="1"/>
    <col min="13325" max="13325" width="9" customWidth="1"/>
    <col min="13326" max="13326" width="1.28515625" customWidth="1"/>
    <col min="13327" max="13327" width="13.140625" customWidth="1"/>
    <col min="13328" max="13328" width="1.28515625" customWidth="1"/>
    <col min="13329" max="13329" width="0" hidden="1" customWidth="1"/>
    <col min="13330" max="13331" width="12" customWidth="1"/>
    <col min="13333" max="13333" width="14" bestFit="1" customWidth="1"/>
    <col min="13334" max="13334" width="13.42578125" bestFit="1" customWidth="1"/>
    <col min="13335" max="13335" width="18.140625" customWidth="1"/>
    <col min="13336" max="13336" width="16" customWidth="1"/>
    <col min="13337" max="13337" width="22.42578125" customWidth="1"/>
    <col min="13339" max="13339" width="12.7109375" bestFit="1" customWidth="1"/>
    <col min="13570" max="13570" width="12.7109375" customWidth="1"/>
    <col min="13571" max="13571" width="13.85546875" customWidth="1"/>
    <col min="13572" max="13572" width="13.7109375" customWidth="1"/>
    <col min="13573" max="13574" width="5.28515625" customWidth="1"/>
    <col min="13575" max="13575" width="47.140625" customWidth="1"/>
    <col min="13576" max="13576" width="10.5703125" customWidth="1"/>
    <col min="13577" max="13579" width="13.5703125" customWidth="1"/>
    <col min="13580" max="13580" width="6.85546875" customWidth="1"/>
    <col min="13581" max="13581" width="9" customWidth="1"/>
    <col min="13582" max="13582" width="1.28515625" customWidth="1"/>
    <col min="13583" max="13583" width="13.140625" customWidth="1"/>
    <col min="13584" max="13584" width="1.28515625" customWidth="1"/>
    <col min="13585" max="13585" width="0" hidden="1" customWidth="1"/>
    <col min="13586" max="13587" width="12" customWidth="1"/>
    <col min="13589" max="13589" width="14" bestFit="1" customWidth="1"/>
    <col min="13590" max="13590" width="13.42578125" bestFit="1" customWidth="1"/>
    <col min="13591" max="13591" width="18.140625" customWidth="1"/>
    <col min="13592" max="13592" width="16" customWidth="1"/>
    <col min="13593" max="13593" width="22.42578125" customWidth="1"/>
    <col min="13595" max="13595" width="12.7109375" bestFit="1" customWidth="1"/>
    <col min="13826" max="13826" width="12.7109375" customWidth="1"/>
    <col min="13827" max="13827" width="13.85546875" customWidth="1"/>
    <col min="13828" max="13828" width="13.7109375" customWidth="1"/>
    <col min="13829" max="13830" width="5.28515625" customWidth="1"/>
    <col min="13831" max="13831" width="47.140625" customWidth="1"/>
    <col min="13832" max="13832" width="10.5703125" customWidth="1"/>
    <col min="13833" max="13835" width="13.5703125" customWidth="1"/>
    <col min="13836" max="13836" width="6.85546875" customWidth="1"/>
    <col min="13837" max="13837" width="9" customWidth="1"/>
    <col min="13838" max="13838" width="1.28515625" customWidth="1"/>
    <col min="13839" max="13839" width="13.140625" customWidth="1"/>
    <col min="13840" max="13840" width="1.28515625" customWidth="1"/>
    <col min="13841" max="13841" width="0" hidden="1" customWidth="1"/>
    <col min="13842" max="13843" width="12" customWidth="1"/>
    <col min="13845" max="13845" width="14" bestFit="1" customWidth="1"/>
    <col min="13846" max="13846" width="13.42578125" bestFit="1" customWidth="1"/>
    <col min="13847" max="13847" width="18.140625" customWidth="1"/>
    <col min="13848" max="13848" width="16" customWidth="1"/>
    <col min="13849" max="13849" width="22.42578125" customWidth="1"/>
    <col min="13851" max="13851" width="12.7109375" bestFit="1" customWidth="1"/>
    <col min="14082" max="14082" width="12.7109375" customWidth="1"/>
    <col min="14083" max="14083" width="13.85546875" customWidth="1"/>
    <col min="14084" max="14084" width="13.7109375" customWidth="1"/>
    <col min="14085" max="14086" width="5.28515625" customWidth="1"/>
    <col min="14087" max="14087" width="47.140625" customWidth="1"/>
    <col min="14088" max="14088" width="10.5703125" customWidth="1"/>
    <col min="14089" max="14091" width="13.5703125" customWidth="1"/>
    <col min="14092" max="14092" width="6.85546875" customWidth="1"/>
    <col min="14093" max="14093" width="9" customWidth="1"/>
    <col min="14094" max="14094" width="1.28515625" customWidth="1"/>
    <col min="14095" max="14095" width="13.140625" customWidth="1"/>
    <col min="14096" max="14096" width="1.28515625" customWidth="1"/>
    <col min="14097" max="14097" width="0" hidden="1" customWidth="1"/>
    <col min="14098" max="14099" width="12" customWidth="1"/>
    <col min="14101" max="14101" width="14" bestFit="1" customWidth="1"/>
    <col min="14102" max="14102" width="13.42578125" bestFit="1" customWidth="1"/>
    <col min="14103" max="14103" width="18.140625" customWidth="1"/>
    <col min="14104" max="14104" width="16" customWidth="1"/>
    <col min="14105" max="14105" width="22.42578125" customWidth="1"/>
    <col min="14107" max="14107" width="12.7109375" bestFit="1" customWidth="1"/>
    <col min="14338" max="14338" width="12.7109375" customWidth="1"/>
    <col min="14339" max="14339" width="13.85546875" customWidth="1"/>
    <col min="14340" max="14340" width="13.7109375" customWidth="1"/>
    <col min="14341" max="14342" width="5.28515625" customWidth="1"/>
    <col min="14343" max="14343" width="47.140625" customWidth="1"/>
    <col min="14344" max="14344" width="10.5703125" customWidth="1"/>
    <col min="14345" max="14347" width="13.5703125" customWidth="1"/>
    <col min="14348" max="14348" width="6.85546875" customWidth="1"/>
    <col min="14349" max="14349" width="9" customWidth="1"/>
    <col min="14350" max="14350" width="1.28515625" customWidth="1"/>
    <col min="14351" max="14351" width="13.140625" customWidth="1"/>
    <col min="14352" max="14352" width="1.28515625" customWidth="1"/>
    <col min="14353" max="14353" width="0" hidden="1" customWidth="1"/>
    <col min="14354" max="14355" width="12" customWidth="1"/>
    <col min="14357" max="14357" width="14" bestFit="1" customWidth="1"/>
    <col min="14358" max="14358" width="13.42578125" bestFit="1" customWidth="1"/>
    <col min="14359" max="14359" width="18.140625" customWidth="1"/>
    <col min="14360" max="14360" width="16" customWidth="1"/>
    <col min="14361" max="14361" width="22.42578125" customWidth="1"/>
    <col min="14363" max="14363" width="12.7109375" bestFit="1" customWidth="1"/>
    <col min="14594" max="14594" width="12.7109375" customWidth="1"/>
    <col min="14595" max="14595" width="13.85546875" customWidth="1"/>
    <col min="14596" max="14596" width="13.7109375" customWidth="1"/>
    <col min="14597" max="14598" width="5.28515625" customWidth="1"/>
    <col min="14599" max="14599" width="47.140625" customWidth="1"/>
    <col min="14600" max="14600" width="10.5703125" customWidth="1"/>
    <col min="14601" max="14603" width="13.5703125" customWidth="1"/>
    <col min="14604" max="14604" width="6.85546875" customWidth="1"/>
    <col min="14605" max="14605" width="9" customWidth="1"/>
    <col min="14606" max="14606" width="1.28515625" customWidth="1"/>
    <col min="14607" max="14607" width="13.140625" customWidth="1"/>
    <col min="14608" max="14608" width="1.28515625" customWidth="1"/>
    <col min="14609" max="14609" width="0" hidden="1" customWidth="1"/>
    <col min="14610" max="14611" width="12" customWidth="1"/>
    <col min="14613" max="14613" width="14" bestFit="1" customWidth="1"/>
    <col min="14614" max="14614" width="13.42578125" bestFit="1" customWidth="1"/>
    <col min="14615" max="14615" width="18.140625" customWidth="1"/>
    <col min="14616" max="14616" width="16" customWidth="1"/>
    <col min="14617" max="14617" width="22.42578125" customWidth="1"/>
    <col min="14619" max="14619" width="12.7109375" bestFit="1" customWidth="1"/>
    <col min="14850" max="14850" width="12.7109375" customWidth="1"/>
    <col min="14851" max="14851" width="13.85546875" customWidth="1"/>
    <col min="14852" max="14852" width="13.7109375" customWidth="1"/>
    <col min="14853" max="14854" width="5.28515625" customWidth="1"/>
    <col min="14855" max="14855" width="47.140625" customWidth="1"/>
    <col min="14856" max="14856" width="10.5703125" customWidth="1"/>
    <col min="14857" max="14859" width="13.5703125" customWidth="1"/>
    <col min="14860" max="14860" width="6.85546875" customWidth="1"/>
    <col min="14861" max="14861" width="9" customWidth="1"/>
    <col min="14862" max="14862" width="1.28515625" customWidth="1"/>
    <col min="14863" max="14863" width="13.140625" customWidth="1"/>
    <col min="14864" max="14864" width="1.28515625" customWidth="1"/>
    <col min="14865" max="14865" width="0" hidden="1" customWidth="1"/>
    <col min="14866" max="14867" width="12" customWidth="1"/>
    <col min="14869" max="14869" width="14" bestFit="1" customWidth="1"/>
    <col min="14870" max="14870" width="13.42578125" bestFit="1" customWidth="1"/>
    <col min="14871" max="14871" width="18.140625" customWidth="1"/>
    <col min="14872" max="14872" width="16" customWidth="1"/>
    <col min="14873" max="14873" width="22.42578125" customWidth="1"/>
    <col min="14875" max="14875" width="12.7109375" bestFit="1" customWidth="1"/>
    <col min="15106" max="15106" width="12.7109375" customWidth="1"/>
    <col min="15107" max="15107" width="13.85546875" customWidth="1"/>
    <col min="15108" max="15108" width="13.7109375" customWidth="1"/>
    <col min="15109" max="15110" width="5.28515625" customWidth="1"/>
    <col min="15111" max="15111" width="47.140625" customWidth="1"/>
    <col min="15112" max="15112" width="10.5703125" customWidth="1"/>
    <col min="15113" max="15115" width="13.5703125" customWidth="1"/>
    <col min="15116" max="15116" width="6.85546875" customWidth="1"/>
    <col min="15117" max="15117" width="9" customWidth="1"/>
    <col min="15118" max="15118" width="1.28515625" customWidth="1"/>
    <col min="15119" max="15119" width="13.140625" customWidth="1"/>
    <col min="15120" max="15120" width="1.28515625" customWidth="1"/>
    <col min="15121" max="15121" width="0" hidden="1" customWidth="1"/>
    <col min="15122" max="15123" width="12" customWidth="1"/>
    <col min="15125" max="15125" width="14" bestFit="1" customWidth="1"/>
    <col min="15126" max="15126" width="13.42578125" bestFit="1" customWidth="1"/>
    <col min="15127" max="15127" width="18.140625" customWidth="1"/>
    <col min="15128" max="15128" width="16" customWidth="1"/>
    <col min="15129" max="15129" width="22.42578125" customWidth="1"/>
    <col min="15131" max="15131" width="12.7109375" bestFit="1" customWidth="1"/>
    <col min="15362" max="15362" width="12.7109375" customWidth="1"/>
    <col min="15363" max="15363" width="13.85546875" customWidth="1"/>
    <col min="15364" max="15364" width="13.7109375" customWidth="1"/>
    <col min="15365" max="15366" width="5.28515625" customWidth="1"/>
    <col min="15367" max="15367" width="47.140625" customWidth="1"/>
    <col min="15368" max="15368" width="10.5703125" customWidth="1"/>
    <col min="15369" max="15371" width="13.5703125" customWidth="1"/>
    <col min="15372" max="15372" width="6.85546875" customWidth="1"/>
    <col min="15373" max="15373" width="9" customWidth="1"/>
    <col min="15374" max="15374" width="1.28515625" customWidth="1"/>
    <col min="15375" max="15375" width="13.140625" customWidth="1"/>
    <col min="15376" max="15376" width="1.28515625" customWidth="1"/>
    <col min="15377" max="15377" width="0" hidden="1" customWidth="1"/>
    <col min="15378" max="15379" width="12" customWidth="1"/>
    <col min="15381" max="15381" width="14" bestFit="1" customWidth="1"/>
    <col min="15382" max="15382" width="13.42578125" bestFit="1" customWidth="1"/>
    <col min="15383" max="15383" width="18.140625" customWidth="1"/>
    <col min="15384" max="15384" width="16" customWidth="1"/>
    <col min="15385" max="15385" width="22.42578125" customWidth="1"/>
    <col min="15387" max="15387" width="12.7109375" bestFit="1" customWidth="1"/>
    <col min="15618" max="15618" width="12.7109375" customWidth="1"/>
    <col min="15619" max="15619" width="13.85546875" customWidth="1"/>
    <col min="15620" max="15620" width="13.7109375" customWidth="1"/>
    <col min="15621" max="15622" width="5.28515625" customWidth="1"/>
    <col min="15623" max="15623" width="47.140625" customWidth="1"/>
    <col min="15624" max="15624" width="10.5703125" customWidth="1"/>
    <col min="15625" max="15627" width="13.5703125" customWidth="1"/>
    <col min="15628" max="15628" width="6.85546875" customWidth="1"/>
    <col min="15629" max="15629" width="9" customWidth="1"/>
    <col min="15630" max="15630" width="1.28515625" customWidth="1"/>
    <col min="15631" max="15631" width="13.140625" customWidth="1"/>
    <col min="15632" max="15632" width="1.28515625" customWidth="1"/>
    <col min="15633" max="15633" width="0" hidden="1" customWidth="1"/>
    <col min="15634" max="15635" width="12" customWidth="1"/>
    <col min="15637" max="15637" width="14" bestFit="1" customWidth="1"/>
    <col min="15638" max="15638" width="13.42578125" bestFit="1" customWidth="1"/>
    <col min="15639" max="15639" width="18.140625" customWidth="1"/>
    <col min="15640" max="15640" width="16" customWidth="1"/>
    <col min="15641" max="15641" width="22.42578125" customWidth="1"/>
    <col min="15643" max="15643" width="12.7109375" bestFit="1" customWidth="1"/>
    <col min="15874" max="15874" width="12.7109375" customWidth="1"/>
    <col min="15875" max="15875" width="13.85546875" customWidth="1"/>
    <col min="15876" max="15876" width="13.7109375" customWidth="1"/>
    <col min="15877" max="15878" width="5.28515625" customWidth="1"/>
    <col min="15879" max="15879" width="47.140625" customWidth="1"/>
    <col min="15880" max="15880" width="10.5703125" customWidth="1"/>
    <col min="15881" max="15883" width="13.5703125" customWidth="1"/>
    <col min="15884" max="15884" width="6.85546875" customWidth="1"/>
    <col min="15885" max="15885" width="9" customWidth="1"/>
    <col min="15886" max="15886" width="1.28515625" customWidth="1"/>
    <col min="15887" max="15887" width="13.140625" customWidth="1"/>
    <col min="15888" max="15888" width="1.28515625" customWidth="1"/>
    <col min="15889" max="15889" width="0" hidden="1" customWidth="1"/>
    <col min="15890" max="15891" width="12" customWidth="1"/>
    <col min="15893" max="15893" width="14" bestFit="1" customWidth="1"/>
    <col min="15894" max="15894" width="13.42578125" bestFit="1" customWidth="1"/>
    <col min="15895" max="15895" width="18.140625" customWidth="1"/>
    <col min="15896" max="15896" width="16" customWidth="1"/>
    <col min="15897" max="15897" width="22.42578125" customWidth="1"/>
    <col min="15899" max="15899" width="12.7109375" bestFit="1" customWidth="1"/>
    <col min="16130" max="16130" width="12.7109375" customWidth="1"/>
    <col min="16131" max="16131" width="13.85546875" customWidth="1"/>
    <col min="16132" max="16132" width="13.7109375" customWidth="1"/>
    <col min="16133" max="16134" width="5.28515625" customWidth="1"/>
    <col min="16135" max="16135" width="47.140625" customWidth="1"/>
    <col min="16136" max="16136" width="10.5703125" customWidth="1"/>
    <col min="16137" max="16139" width="13.5703125" customWidth="1"/>
    <col min="16140" max="16140" width="6.85546875" customWidth="1"/>
    <col min="16141" max="16141" width="9" customWidth="1"/>
    <col min="16142" max="16142" width="1.28515625" customWidth="1"/>
    <col min="16143" max="16143" width="13.140625" customWidth="1"/>
    <col min="16144" max="16144" width="1.28515625" customWidth="1"/>
    <col min="16145" max="16145" width="0" hidden="1" customWidth="1"/>
    <col min="16146" max="16147" width="12" customWidth="1"/>
    <col min="16149" max="16149" width="14" bestFit="1" customWidth="1"/>
    <col min="16150" max="16150" width="13.42578125" bestFit="1" customWidth="1"/>
    <col min="16151" max="16151" width="18.140625" customWidth="1"/>
    <col min="16152" max="16152" width="16" customWidth="1"/>
    <col min="16153" max="16153" width="22.42578125" customWidth="1"/>
    <col min="16155" max="16155" width="12.7109375" bestFit="1" customWidth="1"/>
  </cols>
  <sheetData>
    <row r="1" spans="1:23" x14ac:dyDescent="0.25">
      <c r="A1" s="1" t="s">
        <v>0</v>
      </c>
      <c r="B1" s="2"/>
      <c r="C1" s="2"/>
      <c r="D1" s="2"/>
    </row>
    <row r="2" spans="1:23" x14ac:dyDescent="0.25">
      <c r="A2" s="1" t="s">
        <v>1</v>
      </c>
      <c r="B2" s="2"/>
      <c r="C2" s="2"/>
      <c r="D2" s="2"/>
      <c r="L2" s="2"/>
      <c r="M2" s="2"/>
    </row>
    <row r="3" spans="1:23" hidden="1" x14ac:dyDescent="0.25">
      <c r="A3" s="2"/>
      <c r="B3" s="2"/>
      <c r="C3" s="2"/>
      <c r="D3" s="2"/>
    </row>
    <row r="4" spans="1:23" x14ac:dyDescent="0.25">
      <c r="A4" s="1" t="s">
        <v>2</v>
      </c>
      <c r="B4" s="2"/>
      <c r="C4" s="2"/>
      <c r="L4" s="2"/>
      <c r="M4" s="2"/>
    </row>
    <row r="5" spans="1:23" ht="409.6" hidden="1" customHeight="1" x14ac:dyDescent="0.25"/>
    <row r="6" spans="1:23" x14ac:dyDescent="0.25">
      <c r="A6" s="3"/>
      <c r="B6" s="3"/>
      <c r="F6" s="4" t="s">
        <v>3</v>
      </c>
    </row>
    <row r="7" spans="1:23" x14ac:dyDescent="0.25">
      <c r="A7" s="3"/>
      <c r="B7" s="3"/>
      <c r="F7" s="4"/>
    </row>
    <row r="8" spans="1:23" ht="14.25" customHeight="1" x14ac:dyDescent="0.25">
      <c r="J8" s="5"/>
      <c r="N8" s="5"/>
      <c r="O8" s="5"/>
      <c r="P8" s="5"/>
      <c r="Q8" s="5"/>
      <c r="R8" s="5"/>
      <c r="S8" s="5"/>
      <c r="U8" s="6"/>
      <c r="V8" s="7"/>
    </row>
    <row r="9" spans="1:23" ht="33" customHeight="1" x14ac:dyDescent="0.25">
      <c r="A9" s="8" t="s">
        <v>4</v>
      </c>
      <c r="B9" s="8" t="s">
        <v>5</v>
      </c>
      <c r="C9" s="9" t="s">
        <v>6</v>
      </c>
      <c r="D9" s="10"/>
      <c r="E9" s="10"/>
      <c r="F9" s="10"/>
      <c r="G9" s="10"/>
      <c r="H9" s="11" t="s">
        <v>7</v>
      </c>
      <c r="I9" s="11" t="s">
        <v>8</v>
      </c>
      <c r="J9" s="12" t="s">
        <v>9</v>
      </c>
      <c r="K9" s="13" t="s">
        <v>10</v>
      </c>
      <c r="L9" s="10"/>
      <c r="M9" s="13" t="s">
        <v>11</v>
      </c>
      <c r="N9" s="14"/>
      <c r="O9" s="14"/>
      <c r="Q9" s="15" t="s">
        <v>12</v>
      </c>
      <c r="R9" s="15" t="s">
        <v>13</v>
      </c>
      <c r="S9" s="16" t="s">
        <v>14</v>
      </c>
    </row>
    <row r="10" spans="1:23" ht="10.5" customHeight="1" x14ac:dyDescent="0.25">
      <c r="A10" s="17"/>
      <c r="B10" s="17"/>
      <c r="C10" s="17"/>
      <c r="D10" s="18"/>
      <c r="E10" s="18"/>
      <c r="F10" s="18"/>
      <c r="G10" s="18"/>
      <c r="H10" s="19">
        <v>1</v>
      </c>
      <c r="I10" s="19">
        <v>2</v>
      </c>
      <c r="J10" s="12">
        <v>3</v>
      </c>
      <c r="K10" s="20">
        <v>4</v>
      </c>
      <c r="L10" s="21"/>
      <c r="M10" s="22">
        <v>5</v>
      </c>
      <c r="N10" s="22"/>
      <c r="O10" s="22"/>
      <c r="P10" s="5"/>
      <c r="Q10" s="16">
        <v>6</v>
      </c>
      <c r="R10" s="16">
        <v>7</v>
      </c>
      <c r="S10" s="15">
        <v>8</v>
      </c>
    </row>
    <row r="11" spans="1:23" x14ac:dyDescent="0.25">
      <c r="A11" s="23" t="s">
        <v>15</v>
      </c>
      <c r="B11" s="24" t="s">
        <v>16</v>
      </c>
      <c r="C11" s="25" t="s">
        <v>17</v>
      </c>
      <c r="D11" s="14"/>
      <c r="E11" s="14"/>
      <c r="F11" s="14"/>
      <c r="G11" s="14"/>
      <c r="H11" s="26">
        <f t="shared" ref="H11:K13" si="0">H12</f>
        <v>6806676.2699999996</v>
      </c>
      <c r="I11" s="26">
        <f t="shared" si="0"/>
        <v>7701800</v>
      </c>
      <c r="J11" s="26">
        <f t="shared" si="0"/>
        <v>8121100</v>
      </c>
      <c r="K11" s="27">
        <f t="shared" si="0"/>
        <v>8005347.1799999997</v>
      </c>
      <c r="L11" s="14"/>
      <c r="M11" s="27">
        <f>M12</f>
        <v>115752.82000000047</v>
      </c>
      <c r="N11" s="14"/>
      <c r="O11" s="14"/>
      <c r="P11" s="26">
        <f>P12</f>
        <v>0</v>
      </c>
      <c r="Q11" s="28">
        <f>K11/I11*100</f>
        <v>103.94124983770028</v>
      </c>
      <c r="R11" s="28">
        <f>K11/H11*100</f>
        <v>117.61022358714293</v>
      </c>
      <c r="S11" s="28">
        <f t="shared" ref="S11:S22" si="1">K11/J11*100</f>
        <v>98.57466574725099</v>
      </c>
      <c r="T11" s="29"/>
      <c r="W11" s="7"/>
    </row>
    <row r="12" spans="1:23" x14ac:dyDescent="0.25">
      <c r="A12" s="30" t="s">
        <v>18</v>
      </c>
      <c r="B12" s="31" t="s">
        <v>19</v>
      </c>
      <c r="C12" s="32" t="s">
        <v>20</v>
      </c>
      <c r="D12" s="2"/>
      <c r="E12" s="2"/>
      <c r="F12" s="2"/>
      <c r="G12" s="2"/>
      <c r="H12" s="33">
        <f t="shared" si="0"/>
        <v>6806676.2699999996</v>
      </c>
      <c r="I12" s="33">
        <f t="shared" si="0"/>
        <v>7701800</v>
      </c>
      <c r="J12" s="33">
        <f t="shared" si="0"/>
        <v>8121100</v>
      </c>
      <c r="K12" s="34">
        <f t="shared" si="0"/>
        <v>8005347.1799999997</v>
      </c>
      <c r="L12" s="2"/>
      <c r="M12" s="34">
        <f>M13</f>
        <v>115752.82000000047</v>
      </c>
      <c r="N12" s="2"/>
      <c r="O12" s="2"/>
      <c r="Q12" s="33">
        <f>K12/I12*100</f>
        <v>103.94124983770028</v>
      </c>
      <c r="R12" s="33">
        <f t="shared" ref="R12:R18" si="2">K12/H12*100</f>
        <v>117.61022358714293</v>
      </c>
      <c r="S12" s="33">
        <f t="shared" si="1"/>
        <v>98.57466574725099</v>
      </c>
      <c r="V12" s="7"/>
      <c r="W12" s="35"/>
    </row>
    <row r="13" spans="1:23" x14ac:dyDescent="0.25">
      <c r="A13" s="36" t="s">
        <v>21</v>
      </c>
      <c r="B13" s="37" t="s">
        <v>22</v>
      </c>
      <c r="C13" s="38" t="s">
        <v>23</v>
      </c>
      <c r="D13" s="2"/>
      <c r="E13" s="2"/>
      <c r="F13" s="2"/>
      <c r="G13" s="2"/>
      <c r="H13" s="39">
        <f t="shared" si="0"/>
        <v>6806676.2699999996</v>
      </c>
      <c r="I13" s="39">
        <f t="shared" si="0"/>
        <v>7701800</v>
      </c>
      <c r="J13" s="39">
        <f t="shared" si="0"/>
        <v>8121100</v>
      </c>
      <c r="K13" s="40">
        <f t="shared" si="0"/>
        <v>8005347.1799999997</v>
      </c>
      <c r="L13" s="2"/>
      <c r="M13" s="40">
        <f>M14</f>
        <v>115752.82000000047</v>
      </c>
      <c r="N13" s="2"/>
      <c r="O13" s="2"/>
      <c r="Q13" s="39">
        <f t="shared" ref="Q13:Q22" si="3">K13/I13*100</f>
        <v>103.94124983770028</v>
      </c>
      <c r="R13" s="39">
        <f t="shared" si="2"/>
        <v>117.61022358714293</v>
      </c>
      <c r="S13" s="39">
        <f t="shared" si="1"/>
        <v>98.57466574725099</v>
      </c>
      <c r="V13" s="7"/>
      <c r="W13" s="7"/>
    </row>
    <row r="14" spans="1:23" x14ac:dyDescent="0.25">
      <c r="A14" s="41" t="s">
        <v>24</v>
      </c>
      <c r="B14" s="42" t="s">
        <v>25</v>
      </c>
      <c r="C14" s="43" t="s">
        <v>0</v>
      </c>
      <c r="D14" s="2"/>
      <c r="E14" s="2"/>
      <c r="F14" s="2"/>
      <c r="G14" s="2"/>
      <c r="H14" s="44">
        <f>H15+H18+H23+H25+H27+H31+H29</f>
        <v>6806676.2699999996</v>
      </c>
      <c r="I14" s="44">
        <f>I15+I18+I23+I25+I27+I29+I31</f>
        <v>7701800</v>
      </c>
      <c r="J14" s="44">
        <f>J15+J18+J23+J25+J27+J29+J31</f>
        <v>8121100</v>
      </c>
      <c r="K14" s="45">
        <f>K15+K18+K23+K25+K27+K29+K31</f>
        <v>8005347.1799999997</v>
      </c>
      <c r="L14" s="2"/>
      <c r="M14" s="45">
        <f>M15+M18+M23+M25+M27+M31+M29</f>
        <v>115752.82000000047</v>
      </c>
      <c r="N14" s="2"/>
      <c r="O14" s="2"/>
      <c r="Q14" s="44">
        <f t="shared" si="3"/>
        <v>103.94124983770028</v>
      </c>
      <c r="R14" s="44">
        <f t="shared" si="2"/>
        <v>117.61022358714293</v>
      </c>
      <c r="S14" s="44">
        <f t="shared" si="1"/>
        <v>98.57466574725099</v>
      </c>
      <c r="V14" s="7"/>
      <c r="W14" s="7"/>
    </row>
    <row r="15" spans="1:23" x14ac:dyDescent="0.25">
      <c r="A15" s="46" t="s">
        <v>26</v>
      </c>
      <c r="B15" s="47" t="s">
        <v>27</v>
      </c>
      <c r="C15" s="48" t="s">
        <v>28</v>
      </c>
      <c r="D15" s="2"/>
      <c r="E15" s="2"/>
      <c r="F15" s="2"/>
      <c r="G15" s="2"/>
      <c r="H15" s="49">
        <f>H16+H17</f>
        <v>6199801.1399999997</v>
      </c>
      <c r="I15" s="49">
        <f>I16+I17</f>
        <v>7279400</v>
      </c>
      <c r="J15" s="49">
        <f>J16+J17</f>
        <v>7528900</v>
      </c>
      <c r="K15" s="50">
        <f>K16+K17</f>
        <v>7407119.7699999996</v>
      </c>
      <c r="L15" s="2"/>
      <c r="M15" s="50">
        <f>M16+M17</f>
        <v>121780.23000000045</v>
      </c>
      <c r="N15" s="2"/>
      <c r="O15" s="2"/>
      <c r="Q15" s="49">
        <f t="shared" si="3"/>
        <v>101.75453704975683</v>
      </c>
      <c r="R15" s="49">
        <f t="shared" si="2"/>
        <v>119.47350572602397</v>
      </c>
      <c r="S15" s="49">
        <f t="shared" si="1"/>
        <v>98.382496380613361</v>
      </c>
      <c r="V15" s="7"/>
      <c r="W15" s="35"/>
    </row>
    <row r="16" spans="1:23" x14ac:dyDescent="0.25">
      <c r="A16" s="51"/>
      <c r="B16" s="52" t="s">
        <v>29</v>
      </c>
      <c r="C16" s="53" t="s">
        <v>30</v>
      </c>
      <c r="D16" s="54"/>
      <c r="E16" s="54"/>
      <c r="F16" s="54"/>
      <c r="G16" s="54"/>
      <c r="H16" s="55">
        <v>6160304.5899999999</v>
      </c>
      <c r="I16" s="55">
        <v>7219400</v>
      </c>
      <c r="J16" s="55">
        <v>7468900</v>
      </c>
      <c r="K16" s="56">
        <v>7333720.7699999996</v>
      </c>
      <c r="L16" s="54"/>
      <c r="M16" s="56">
        <f>J16-K16</f>
        <v>135179.23000000045</v>
      </c>
      <c r="N16" s="54"/>
      <c r="O16" s="54"/>
      <c r="Q16" s="57">
        <f t="shared" si="3"/>
        <v>101.58352176081114</v>
      </c>
      <c r="R16" s="57">
        <f t="shared" si="2"/>
        <v>119.04802210437455</v>
      </c>
      <c r="S16" s="57">
        <f t="shared" si="1"/>
        <v>98.190105236380191</v>
      </c>
      <c r="U16" s="7"/>
      <c r="V16" s="7"/>
      <c r="W16" s="35"/>
    </row>
    <row r="17" spans="1:25" x14ac:dyDescent="0.25">
      <c r="A17" s="51"/>
      <c r="B17" s="52" t="s">
        <v>31</v>
      </c>
      <c r="C17" s="53" t="s">
        <v>32</v>
      </c>
      <c r="D17" s="54"/>
      <c r="E17" s="54"/>
      <c r="F17" s="54"/>
      <c r="G17" s="54"/>
      <c r="H17" s="55">
        <v>39496.550000000003</v>
      </c>
      <c r="I17" s="55">
        <v>60000</v>
      </c>
      <c r="J17" s="55">
        <v>60000</v>
      </c>
      <c r="K17" s="56">
        <v>73399</v>
      </c>
      <c r="L17" s="58"/>
      <c r="M17" s="56">
        <f>J17-K17</f>
        <v>-13399</v>
      </c>
      <c r="N17" s="54"/>
      <c r="O17" s="54"/>
      <c r="Q17" s="57">
        <f t="shared" si="3"/>
        <v>122.33166666666666</v>
      </c>
      <c r="R17" s="57">
        <f t="shared" si="2"/>
        <v>185.83648445243949</v>
      </c>
      <c r="S17" s="57">
        <f t="shared" si="1"/>
        <v>122.33166666666666</v>
      </c>
      <c r="V17" s="35"/>
      <c r="W17" s="35"/>
    </row>
    <row r="18" spans="1:25" x14ac:dyDescent="0.25">
      <c r="A18" s="46" t="s">
        <v>26</v>
      </c>
      <c r="B18" s="59" t="s">
        <v>33</v>
      </c>
      <c r="C18" s="48" t="s">
        <v>34</v>
      </c>
      <c r="D18" s="2"/>
      <c r="E18" s="2"/>
      <c r="F18" s="2"/>
      <c r="G18" s="2"/>
      <c r="H18" s="49">
        <f>H19+H20+H21+H22</f>
        <v>103846.11</v>
      </c>
      <c r="I18" s="49">
        <f>I19+I20+I21+I22</f>
        <v>107400</v>
      </c>
      <c r="J18" s="49">
        <f>J19+J20+J21+J22</f>
        <v>173600</v>
      </c>
      <c r="K18" s="50">
        <f>K19+K20+K21+K22</f>
        <v>193742.61</v>
      </c>
      <c r="L18" s="2"/>
      <c r="M18" s="50">
        <f>M19+M20+M21+M22</f>
        <v>-20142.60999999999</v>
      </c>
      <c r="N18" s="2"/>
      <c r="O18" s="2"/>
      <c r="Q18" s="49">
        <f t="shared" si="3"/>
        <v>180.39349162011172</v>
      </c>
      <c r="R18" s="49">
        <f t="shared" si="2"/>
        <v>186.56703655052652</v>
      </c>
      <c r="S18" s="49">
        <f t="shared" si="1"/>
        <v>111.60288594470045</v>
      </c>
      <c r="U18" s="7"/>
      <c r="V18" s="35"/>
      <c r="W18" s="7"/>
    </row>
    <row r="19" spans="1:25" x14ac:dyDescent="0.25">
      <c r="A19" s="60" t="s">
        <v>35</v>
      </c>
      <c r="B19" s="61" t="s">
        <v>36</v>
      </c>
      <c r="C19" s="53" t="s">
        <v>37</v>
      </c>
      <c r="D19" s="2"/>
      <c r="E19" s="2"/>
      <c r="F19" s="2"/>
      <c r="G19" s="2"/>
      <c r="H19" s="55">
        <v>0</v>
      </c>
      <c r="I19" s="55">
        <v>100</v>
      </c>
      <c r="J19" s="55">
        <v>100</v>
      </c>
      <c r="K19" s="56">
        <v>0</v>
      </c>
      <c r="L19" s="2"/>
      <c r="M19" s="56">
        <f>J19-K19</f>
        <v>100</v>
      </c>
      <c r="N19" s="2"/>
      <c r="O19" s="2"/>
      <c r="Q19" s="57">
        <f t="shared" si="3"/>
        <v>0</v>
      </c>
      <c r="R19" s="62" t="s">
        <v>38</v>
      </c>
      <c r="S19" s="62">
        <f t="shared" si="1"/>
        <v>0</v>
      </c>
      <c r="V19" s="35"/>
      <c r="W19" s="7"/>
    </row>
    <row r="20" spans="1:25" x14ac:dyDescent="0.25">
      <c r="A20" s="60" t="s">
        <v>39</v>
      </c>
      <c r="B20" s="61" t="s">
        <v>40</v>
      </c>
      <c r="C20" s="53" t="s">
        <v>41</v>
      </c>
      <c r="D20" s="53"/>
      <c r="E20" s="53"/>
      <c r="F20" s="53"/>
      <c r="G20" s="53"/>
      <c r="H20" s="55">
        <v>0</v>
      </c>
      <c r="I20" s="55">
        <v>100</v>
      </c>
      <c r="J20" s="55">
        <v>100</v>
      </c>
      <c r="K20" s="56">
        <v>0</v>
      </c>
      <c r="L20" s="56"/>
      <c r="M20" s="56">
        <f t="shared" ref="M20:M22" si="4">J20-K20</f>
        <v>100</v>
      </c>
      <c r="N20" s="2"/>
      <c r="O20" s="2"/>
      <c r="Q20" s="57">
        <f t="shared" si="3"/>
        <v>0</v>
      </c>
      <c r="R20" s="62" t="s">
        <v>38</v>
      </c>
      <c r="S20" s="62">
        <f t="shared" si="1"/>
        <v>0</v>
      </c>
      <c r="U20" s="63"/>
      <c r="V20" s="7"/>
      <c r="W20" s="35"/>
      <c r="X20" s="7"/>
    </row>
    <row r="21" spans="1:25" x14ac:dyDescent="0.25">
      <c r="A21" s="60" t="s">
        <v>42</v>
      </c>
      <c r="B21" s="61" t="s">
        <v>43</v>
      </c>
      <c r="C21" s="53" t="s">
        <v>44</v>
      </c>
      <c r="D21" s="2"/>
      <c r="E21" s="2"/>
      <c r="F21" s="2"/>
      <c r="G21" s="2"/>
      <c r="H21" s="55">
        <v>103845.59</v>
      </c>
      <c r="I21" s="55">
        <v>105200</v>
      </c>
      <c r="J21" s="55">
        <v>171400</v>
      </c>
      <c r="K21" s="56">
        <v>193742.24</v>
      </c>
      <c r="L21" s="2"/>
      <c r="M21" s="56">
        <f t="shared" si="4"/>
        <v>-22342.239999999991</v>
      </c>
      <c r="N21" s="2"/>
      <c r="O21" s="2"/>
      <c r="Q21" s="57">
        <f t="shared" si="3"/>
        <v>184.16562737642585</v>
      </c>
      <c r="R21" s="62">
        <f t="shared" ref="R21:R22" si="5">K21/H21*100</f>
        <v>186.56761447452897</v>
      </c>
      <c r="S21" s="62">
        <f t="shared" si="1"/>
        <v>113.03514585764293</v>
      </c>
      <c r="U21" s="63"/>
      <c r="V21" s="7"/>
      <c r="W21" s="35"/>
    </row>
    <row r="22" spans="1:25" x14ac:dyDescent="0.25">
      <c r="A22" s="60" t="s">
        <v>45</v>
      </c>
      <c r="B22" s="61" t="s">
        <v>46</v>
      </c>
      <c r="C22" s="53" t="s">
        <v>47</v>
      </c>
      <c r="D22" s="2"/>
      <c r="E22" s="2"/>
      <c r="F22" s="2"/>
      <c r="G22" s="2"/>
      <c r="H22" s="55">
        <v>0.52</v>
      </c>
      <c r="I22" s="55">
        <v>2000</v>
      </c>
      <c r="J22" s="55">
        <v>2000</v>
      </c>
      <c r="K22" s="56">
        <v>0.37</v>
      </c>
      <c r="L22" s="2"/>
      <c r="M22" s="56">
        <f t="shared" si="4"/>
        <v>1999.63</v>
      </c>
      <c r="N22" s="2"/>
      <c r="O22" s="2"/>
      <c r="Q22" s="57">
        <f t="shared" si="3"/>
        <v>1.8499999999999999E-2</v>
      </c>
      <c r="R22" s="62">
        <f t="shared" si="5"/>
        <v>71.153846153846146</v>
      </c>
      <c r="S22" s="62">
        <f t="shared" si="1"/>
        <v>1.8499999999999999E-2</v>
      </c>
      <c r="U22" s="63"/>
      <c r="V22" s="7"/>
      <c r="W22" s="7"/>
      <c r="X22" s="7"/>
      <c r="Y22" s="35"/>
    </row>
    <row r="23" spans="1:25" x14ac:dyDescent="0.25">
      <c r="A23" s="46" t="s">
        <v>26</v>
      </c>
      <c r="B23" s="59" t="s">
        <v>48</v>
      </c>
      <c r="C23" s="48" t="s">
        <v>49</v>
      </c>
      <c r="D23" s="2"/>
      <c r="E23" s="2"/>
      <c r="F23" s="2"/>
      <c r="G23" s="2"/>
      <c r="H23" s="49">
        <f>H24</f>
        <v>469029.02</v>
      </c>
      <c r="I23" s="49">
        <f>I24</f>
        <v>300000</v>
      </c>
      <c r="J23" s="49">
        <f>J24</f>
        <v>403600</v>
      </c>
      <c r="K23" s="50">
        <f>K24</f>
        <v>399484.8</v>
      </c>
      <c r="L23" s="2"/>
      <c r="M23" s="50">
        <f>M24</f>
        <v>4115.2000000000116</v>
      </c>
      <c r="N23" s="2"/>
      <c r="O23" s="2"/>
      <c r="Q23" s="49">
        <f>K23/I23*100</f>
        <v>133.16159999999999</v>
      </c>
      <c r="R23" s="49">
        <f>K23/H23*100</f>
        <v>85.172725559710557</v>
      </c>
      <c r="S23" s="49">
        <f>K23/J23*100</f>
        <v>98.980376610505445</v>
      </c>
      <c r="U23" s="7"/>
      <c r="V23" s="35"/>
      <c r="W23" s="7"/>
    </row>
    <row r="24" spans="1:25" x14ac:dyDescent="0.25">
      <c r="A24" s="60" t="s">
        <v>50</v>
      </c>
      <c r="B24" s="61" t="s">
        <v>51</v>
      </c>
      <c r="C24" s="53" t="s">
        <v>52</v>
      </c>
      <c r="D24" s="2"/>
      <c r="E24" s="2"/>
      <c r="F24" s="2"/>
      <c r="G24" s="2"/>
      <c r="H24" s="55">
        <v>469029.02</v>
      </c>
      <c r="I24" s="55">
        <v>300000</v>
      </c>
      <c r="J24" s="55">
        <v>403600</v>
      </c>
      <c r="K24" s="56">
        <v>399484.8</v>
      </c>
      <c r="L24" s="2"/>
      <c r="M24" s="56">
        <f>J24-K24</f>
        <v>4115.2000000000116</v>
      </c>
      <c r="N24" s="2"/>
      <c r="O24" s="2"/>
      <c r="Q24" s="57">
        <f>K24/I24*100</f>
        <v>133.16159999999999</v>
      </c>
      <c r="R24" s="57">
        <f>K24/H24*100</f>
        <v>85.172725559710557</v>
      </c>
      <c r="S24" s="57">
        <f>K24/J24*100</f>
        <v>98.980376610505445</v>
      </c>
      <c r="U24" s="63"/>
      <c r="V24" s="7"/>
      <c r="W24" s="7"/>
    </row>
    <row r="25" spans="1:25" x14ac:dyDescent="0.25">
      <c r="A25" s="46" t="s">
        <v>26</v>
      </c>
      <c r="B25" s="59" t="s">
        <v>53</v>
      </c>
      <c r="C25" s="48" t="s">
        <v>54</v>
      </c>
      <c r="D25" s="2"/>
      <c r="E25" s="2"/>
      <c r="F25" s="2"/>
      <c r="G25" s="2"/>
      <c r="H25" s="49">
        <f>H26</f>
        <v>29000</v>
      </c>
      <c r="I25" s="49">
        <f>I26</f>
        <v>10000</v>
      </c>
      <c r="J25" s="49">
        <f>J26</f>
        <v>10000</v>
      </c>
      <c r="K25" s="50">
        <f>K26</f>
        <v>5000</v>
      </c>
      <c r="L25" s="2"/>
      <c r="M25" s="50">
        <f>M26</f>
        <v>5000</v>
      </c>
      <c r="N25" s="2"/>
      <c r="O25" s="2"/>
      <c r="Q25" s="49">
        <f>K25/I25*100</f>
        <v>50</v>
      </c>
      <c r="R25" s="49">
        <f>K25/H25*100</f>
        <v>17.241379310344829</v>
      </c>
      <c r="S25" s="49">
        <f>K25/J25*100</f>
        <v>50</v>
      </c>
      <c r="U25" s="7"/>
      <c r="V25" s="7"/>
      <c r="W25" s="7"/>
    </row>
    <row r="26" spans="1:25" x14ac:dyDescent="0.25">
      <c r="A26" s="60" t="s">
        <v>55</v>
      </c>
      <c r="B26" s="61" t="s">
        <v>56</v>
      </c>
      <c r="C26" s="53" t="s">
        <v>57</v>
      </c>
      <c r="D26" s="2"/>
      <c r="E26" s="2"/>
      <c r="F26" s="2"/>
      <c r="G26" s="2"/>
      <c r="H26" s="55">
        <v>29000</v>
      </c>
      <c r="I26" s="55">
        <v>10000</v>
      </c>
      <c r="J26" s="55">
        <v>10000</v>
      </c>
      <c r="K26" s="56">
        <v>5000</v>
      </c>
      <c r="L26" s="2"/>
      <c r="M26" s="56">
        <f>J26-K26</f>
        <v>5000</v>
      </c>
      <c r="N26" s="2"/>
      <c r="O26" s="2"/>
      <c r="Q26" s="57">
        <f>K26/I26*100</f>
        <v>50</v>
      </c>
      <c r="R26" s="57">
        <f>K25/H25*100</f>
        <v>17.241379310344829</v>
      </c>
      <c r="S26" s="57">
        <f>K26/J26*100</f>
        <v>50</v>
      </c>
      <c r="U26" s="63"/>
      <c r="V26" s="7"/>
      <c r="W26" s="7"/>
    </row>
    <row r="27" spans="1:25" x14ac:dyDescent="0.25">
      <c r="A27" s="46" t="s">
        <v>26</v>
      </c>
      <c r="B27" s="59" t="s">
        <v>58</v>
      </c>
      <c r="C27" s="48" t="s">
        <v>59</v>
      </c>
      <c r="D27" s="2"/>
      <c r="E27" s="2"/>
      <c r="F27" s="2"/>
      <c r="G27" s="2"/>
      <c r="H27" s="49">
        <f>H28</f>
        <v>0</v>
      </c>
      <c r="I27" s="49">
        <f>I28</f>
        <v>0</v>
      </c>
      <c r="J27" s="49">
        <f>J28</f>
        <v>0</v>
      </c>
      <c r="K27" s="50">
        <f>K28</f>
        <v>0</v>
      </c>
      <c r="L27" s="2"/>
      <c r="M27" s="50">
        <f>M28</f>
        <v>0</v>
      </c>
      <c r="N27" s="2"/>
      <c r="O27" s="2"/>
      <c r="Q27" s="64" t="s">
        <v>38</v>
      </c>
      <c r="R27" s="64" t="s">
        <v>38</v>
      </c>
      <c r="S27" s="64" t="s">
        <v>38</v>
      </c>
      <c r="U27" s="7"/>
      <c r="V27" s="7"/>
      <c r="W27" s="35"/>
      <c r="X27" s="7"/>
    </row>
    <row r="28" spans="1:25" x14ac:dyDescent="0.25">
      <c r="A28" s="60" t="s">
        <v>60</v>
      </c>
      <c r="B28" s="61" t="s">
        <v>61</v>
      </c>
      <c r="C28" s="53" t="s">
        <v>62</v>
      </c>
      <c r="D28" s="2"/>
      <c r="E28" s="2"/>
      <c r="F28" s="2"/>
      <c r="G28" s="2"/>
      <c r="H28" s="55">
        <v>0</v>
      </c>
      <c r="I28" s="55">
        <v>0</v>
      </c>
      <c r="J28" s="55">
        <v>0</v>
      </c>
      <c r="K28" s="56">
        <v>0</v>
      </c>
      <c r="L28" s="2"/>
      <c r="M28" s="56">
        <f>J28-K28</f>
        <v>0</v>
      </c>
      <c r="N28" s="2"/>
      <c r="O28" s="2"/>
      <c r="Q28" s="65" t="s">
        <v>38</v>
      </c>
      <c r="R28" s="65" t="s">
        <v>38</v>
      </c>
      <c r="S28" s="65" t="s">
        <v>38</v>
      </c>
      <c r="U28" s="63"/>
      <c r="V28" s="7"/>
      <c r="W28" s="7"/>
    </row>
    <row r="29" spans="1:25" x14ac:dyDescent="0.25">
      <c r="A29" s="46" t="s">
        <v>26</v>
      </c>
      <c r="B29" s="47" t="s">
        <v>63</v>
      </c>
      <c r="C29" s="48" t="s">
        <v>64</v>
      </c>
      <c r="D29" s="2"/>
      <c r="E29" s="2"/>
      <c r="F29" s="2"/>
      <c r="G29" s="2"/>
      <c r="H29" s="49">
        <f>H30</f>
        <v>5000</v>
      </c>
      <c r="I29" s="49">
        <f>I30</f>
        <v>5000</v>
      </c>
      <c r="J29" s="49">
        <f>J30</f>
        <v>5000</v>
      </c>
      <c r="K29" s="50">
        <f>K30</f>
        <v>0</v>
      </c>
      <c r="L29" s="2"/>
      <c r="M29" s="50">
        <f>M30</f>
        <v>5000</v>
      </c>
      <c r="N29" s="2"/>
      <c r="O29" s="2"/>
      <c r="Q29" s="49">
        <f>K29/I29*100</f>
        <v>0</v>
      </c>
      <c r="R29" s="49">
        <f>K29/H29*100</f>
        <v>0</v>
      </c>
      <c r="S29" s="49">
        <f>K29/J29</f>
        <v>0</v>
      </c>
      <c r="U29" s="7"/>
      <c r="V29" s="7"/>
      <c r="W29" s="7"/>
    </row>
    <row r="30" spans="1:25" ht="13.5" customHeight="1" x14ac:dyDescent="0.25">
      <c r="A30" s="60" t="s">
        <v>65</v>
      </c>
      <c r="B30" s="52" t="s">
        <v>66</v>
      </c>
      <c r="C30" s="53" t="s">
        <v>67</v>
      </c>
      <c r="D30" s="2"/>
      <c r="E30" s="2"/>
      <c r="F30" s="2"/>
      <c r="G30" s="2"/>
      <c r="H30" s="55">
        <v>5000</v>
      </c>
      <c r="I30" s="55">
        <v>5000</v>
      </c>
      <c r="J30" s="55">
        <v>5000</v>
      </c>
      <c r="K30" s="56">
        <v>0</v>
      </c>
      <c r="L30" s="54"/>
      <c r="M30" s="56">
        <f>J30-K30</f>
        <v>5000</v>
      </c>
      <c r="N30" s="66"/>
      <c r="O30" s="66"/>
      <c r="Q30" s="67">
        <f>K30/I30*100</f>
        <v>0</v>
      </c>
      <c r="R30" s="57">
        <f>K29/H29*100</f>
        <v>0</v>
      </c>
      <c r="S30" s="57">
        <f>K30/J30*100</f>
        <v>0</v>
      </c>
      <c r="U30" s="63"/>
      <c r="V30" s="7"/>
      <c r="W30" s="7"/>
    </row>
    <row r="31" spans="1:25" x14ac:dyDescent="0.25">
      <c r="A31" s="46" t="s">
        <v>26</v>
      </c>
      <c r="B31" s="59" t="s">
        <v>68</v>
      </c>
      <c r="C31" s="48" t="s">
        <v>69</v>
      </c>
      <c r="D31" s="2"/>
      <c r="E31" s="2"/>
      <c r="F31" s="2"/>
      <c r="G31" s="2"/>
      <c r="H31" s="49">
        <f>H32+H33</f>
        <v>0</v>
      </c>
      <c r="I31" s="49">
        <f>I32+I33</f>
        <v>0</v>
      </c>
      <c r="J31" s="49">
        <f>J32+J33</f>
        <v>0</v>
      </c>
      <c r="K31" s="50">
        <f>K32+K33</f>
        <v>0</v>
      </c>
      <c r="L31" s="2"/>
      <c r="M31" s="50">
        <f>M32+M33</f>
        <v>0</v>
      </c>
      <c r="N31" s="2"/>
      <c r="O31" s="2"/>
      <c r="Q31" s="64" t="str">
        <f>Q33</f>
        <v>-</v>
      </c>
      <c r="R31" s="64" t="s">
        <v>38</v>
      </c>
      <c r="S31" s="64" t="s">
        <v>38</v>
      </c>
      <c r="U31" s="7"/>
      <c r="V31" s="7"/>
      <c r="W31" s="7"/>
    </row>
    <row r="32" spans="1:25" x14ac:dyDescent="0.25">
      <c r="A32" s="51"/>
      <c r="B32" s="60">
        <v>7211</v>
      </c>
      <c r="C32" s="53" t="s">
        <v>70</v>
      </c>
      <c r="D32" s="54"/>
      <c r="E32" s="54"/>
      <c r="F32" s="54"/>
      <c r="G32" s="54"/>
      <c r="H32" s="55">
        <v>0</v>
      </c>
      <c r="I32" s="55">
        <v>0</v>
      </c>
      <c r="J32" s="55">
        <v>0</v>
      </c>
      <c r="K32" s="56">
        <v>0</v>
      </c>
      <c r="L32" s="54"/>
      <c r="M32" s="56">
        <f>J32-K32</f>
        <v>0</v>
      </c>
      <c r="N32" s="54"/>
      <c r="O32" s="54"/>
      <c r="Q32" s="67" t="s">
        <v>38</v>
      </c>
      <c r="R32" s="67" t="s">
        <v>38</v>
      </c>
      <c r="S32" s="67" t="s">
        <v>38</v>
      </c>
      <c r="U32" s="63"/>
      <c r="V32" s="7"/>
      <c r="W32" s="7"/>
    </row>
    <row r="33" spans="1:27" x14ac:dyDescent="0.25">
      <c r="A33" s="60" t="s">
        <v>71</v>
      </c>
      <c r="B33" s="61" t="s">
        <v>72</v>
      </c>
      <c r="C33" s="53" t="s">
        <v>73</v>
      </c>
      <c r="D33" s="2"/>
      <c r="E33" s="2"/>
      <c r="F33" s="2"/>
      <c r="G33" s="2"/>
      <c r="H33" s="55">
        <v>0</v>
      </c>
      <c r="I33" s="55">
        <v>0</v>
      </c>
      <c r="J33" s="55">
        <v>0</v>
      </c>
      <c r="K33" s="56">
        <v>0</v>
      </c>
      <c r="L33" s="2"/>
      <c r="M33" s="56">
        <f>J33-K33</f>
        <v>0</v>
      </c>
      <c r="N33" s="54"/>
      <c r="O33" s="54"/>
      <c r="Q33" s="67" t="s">
        <v>38</v>
      </c>
      <c r="R33" s="67" t="s">
        <v>38</v>
      </c>
      <c r="S33" s="67" t="s">
        <v>38</v>
      </c>
      <c r="U33" s="7"/>
      <c r="V33" s="7"/>
    </row>
    <row r="34" spans="1:27" ht="12.75" customHeight="1" x14ac:dyDescent="0.25">
      <c r="Q34" s="5"/>
      <c r="R34" s="5"/>
      <c r="S34" s="5"/>
      <c r="U34" s="63"/>
      <c r="V34" s="7"/>
    </row>
    <row r="35" spans="1:27" x14ac:dyDescent="0.25">
      <c r="A35" s="8" t="s">
        <v>4</v>
      </c>
      <c r="B35" s="8" t="s">
        <v>5</v>
      </c>
      <c r="C35" s="9" t="s">
        <v>74</v>
      </c>
      <c r="D35" s="10"/>
      <c r="E35" s="10"/>
      <c r="F35" s="10"/>
      <c r="G35" s="10"/>
      <c r="H35" s="11"/>
      <c r="I35" s="11"/>
      <c r="J35" s="11"/>
      <c r="K35" s="13"/>
      <c r="L35" s="10"/>
      <c r="M35" s="13"/>
      <c r="N35" s="10"/>
      <c r="O35" s="10"/>
      <c r="Q35" s="68"/>
      <c r="R35" s="68"/>
      <c r="S35" s="68"/>
      <c r="U35" s="7"/>
      <c r="V35" s="7"/>
    </row>
    <row r="36" spans="1:27" x14ac:dyDescent="0.25">
      <c r="A36" s="23" t="s">
        <v>15</v>
      </c>
      <c r="B36" s="24" t="s">
        <v>16</v>
      </c>
      <c r="C36" s="25" t="s">
        <v>75</v>
      </c>
      <c r="D36" s="14"/>
      <c r="E36" s="14"/>
      <c r="F36" s="14"/>
      <c r="G36" s="14"/>
      <c r="H36" s="26">
        <f>H37</f>
        <v>6922642.9500000002</v>
      </c>
      <c r="I36" s="26">
        <f>I37</f>
        <v>7701800</v>
      </c>
      <c r="J36" s="26">
        <f>J37</f>
        <v>8121100</v>
      </c>
      <c r="K36" s="27">
        <f t="shared" ref="H36:N38" si="6">K37</f>
        <v>8110984.5099999998</v>
      </c>
      <c r="L36" s="14"/>
      <c r="M36" s="27">
        <f>M37</f>
        <v>10115.49000000002</v>
      </c>
      <c r="N36" s="14"/>
      <c r="O36" s="14"/>
      <c r="Q36" s="26">
        <f t="shared" ref="Q36:Q43" si="7">K36/I36*100</f>
        <v>105.31284258225348</v>
      </c>
      <c r="R36" s="26">
        <f>K36/H36*100</f>
        <v>117.16600969576221</v>
      </c>
      <c r="S36" s="26">
        <f t="shared" ref="S36:S43" si="8">K36/J36*100</f>
        <v>99.875441873637811</v>
      </c>
      <c r="T36" s="18"/>
      <c r="U36" s="63"/>
      <c r="V36" s="7"/>
    </row>
    <row r="37" spans="1:27" x14ac:dyDescent="0.25">
      <c r="A37" s="30" t="s">
        <v>18</v>
      </c>
      <c r="B37" s="31" t="s">
        <v>19</v>
      </c>
      <c r="C37" s="32" t="s">
        <v>20</v>
      </c>
      <c r="D37" s="2"/>
      <c r="E37" s="2"/>
      <c r="F37" s="2"/>
      <c r="G37" s="2"/>
      <c r="H37" s="33">
        <f t="shared" si="6"/>
        <v>6922642.9500000002</v>
      </c>
      <c r="I37" s="33">
        <f t="shared" si="6"/>
        <v>7701800</v>
      </c>
      <c r="J37" s="33">
        <f t="shared" si="6"/>
        <v>8121100</v>
      </c>
      <c r="K37" s="34">
        <f t="shared" si="6"/>
        <v>8110984.5099999998</v>
      </c>
      <c r="L37" s="2"/>
      <c r="M37" s="34">
        <f>M38</f>
        <v>10115.49000000002</v>
      </c>
      <c r="N37" s="2"/>
      <c r="O37" s="2"/>
      <c r="Q37" s="33">
        <f t="shared" si="7"/>
        <v>105.31284258225348</v>
      </c>
      <c r="R37" s="33">
        <f>K37/H37*100</f>
        <v>117.16600969576221</v>
      </c>
      <c r="S37" s="33">
        <f t="shared" si="8"/>
        <v>99.875441873637811</v>
      </c>
      <c r="U37" s="7"/>
      <c r="V37" s="35"/>
      <c r="W37" s="7"/>
    </row>
    <row r="38" spans="1:27" x14ac:dyDescent="0.25">
      <c r="A38" s="36" t="s">
        <v>21</v>
      </c>
      <c r="B38" s="37" t="s">
        <v>22</v>
      </c>
      <c r="C38" s="38" t="s">
        <v>23</v>
      </c>
      <c r="D38" s="2"/>
      <c r="E38" s="2"/>
      <c r="F38" s="2"/>
      <c r="G38" s="2"/>
      <c r="H38" s="39">
        <f t="shared" si="6"/>
        <v>6922642.9500000002</v>
      </c>
      <c r="I38" s="39">
        <f t="shared" si="6"/>
        <v>7701800</v>
      </c>
      <c r="J38" s="39">
        <f t="shared" si="6"/>
        <v>8121100</v>
      </c>
      <c r="K38" s="40">
        <f t="shared" si="6"/>
        <v>8110984.5099999998</v>
      </c>
      <c r="L38" s="2"/>
      <c r="M38" s="40">
        <f>M39</f>
        <v>10115.49000000002</v>
      </c>
      <c r="N38" s="2"/>
      <c r="O38" s="2"/>
      <c r="Q38" s="39">
        <f t="shared" si="7"/>
        <v>105.31284258225348</v>
      </c>
      <c r="R38" s="39">
        <f>K38/H38*100</f>
        <v>117.16600969576221</v>
      </c>
      <c r="S38" s="39">
        <f t="shared" si="8"/>
        <v>99.875441873637811</v>
      </c>
      <c r="U38" s="63"/>
      <c r="V38" s="7"/>
      <c r="W38" s="7"/>
    </row>
    <row r="39" spans="1:27" x14ac:dyDescent="0.25">
      <c r="A39" s="41" t="s">
        <v>24</v>
      </c>
      <c r="B39" s="42" t="s">
        <v>25</v>
      </c>
      <c r="C39" s="43" t="s">
        <v>0</v>
      </c>
      <c r="D39" s="2"/>
      <c r="E39" s="2"/>
      <c r="F39" s="2"/>
      <c r="G39" s="2"/>
      <c r="H39" s="44">
        <f>H46+H40+H42+H44</f>
        <v>6922642.9500000002</v>
      </c>
      <c r="I39" s="44">
        <f>I46+I40+I42+I44</f>
        <v>7701800</v>
      </c>
      <c r="J39" s="44">
        <f>J46+J40+J42+J44</f>
        <v>8121100</v>
      </c>
      <c r="K39" s="45">
        <f>K46+K40+K42+K44</f>
        <v>8110984.5099999998</v>
      </c>
      <c r="L39" s="2"/>
      <c r="M39" s="45">
        <f>M46+M44+M40+M42</f>
        <v>10115.49000000002</v>
      </c>
      <c r="N39" s="2"/>
      <c r="O39" s="2"/>
      <c r="Q39" s="44">
        <f t="shared" si="7"/>
        <v>105.31284258225348</v>
      </c>
      <c r="R39" s="44">
        <f>K39/H39*100</f>
        <v>117.16600969576221</v>
      </c>
      <c r="S39" s="44">
        <f t="shared" si="8"/>
        <v>99.875441873637811</v>
      </c>
      <c r="U39" s="7"/>
      <c r="V39" s="7"/>
      <c r="W39" s="7"/>
    </row>
    <row r="40" spans="1:27" x14ac:dyDescent="0.25">
      <c r="A40" s="46" t="s">
        <v>26</v>
      </c>
      <c r="B40" s="59" t="s">
        <v>33</v>
      </c>
      <c r="C40" s="48" t="s">
        <v>34</v>
      </c>
      <c r="D40" s="2"/>
      <c r="E40" s="2"/>
      <c r="F40" s="2"/>
      <c r="G40" s="2"/>
      <c r="H40" s="49">
        <f>H41</f>
        <v>0</v>
      </c>
      <c r="I40" s="49">
        <f>I41</f>
        <v>9900</v>
      </c>
      <c r="J40" s="49">
        <f>J41</f>
        <v>9900</v>
      </c>
      <c r="K40" s="50">
        <f>K41</f>
        <v>0</v>
      </c>
      <c r="L40" s="2"/>
      <c r="M40" s="50">
        <f>M41</f>
        <v>9900</v>
      </c>
      <c r="N40" s="2"/>
      <c r="O40" s="2"/>
      <c r="Q40" s="64">
        <f t="shared" si="7"/>
        <v>0</v>
      </c>
      <c r="R40" s="64" t="s">
        <v>38</v>
      </c>
      <c r="S40" s="64">
        <f t="shared" si="8"/>
        <v>0</v>
      </c>
      <c r="X40" s="63"/>
    </row>
    <row r="41" spans="1:27" x14ac:dyDescent="0.25">
      <c r="A41" s="60" t="s">
        <v>76</v>
      </c>
      <c r="B41" s="61" t="s">
        <v>77</v>
      </c>
      <c r="C41" s="53" t="s">
        <v>78</v>
      </c>
      <c r="D41" s="2"/>
      <c r="E41" s="2"/>
      <c r="F41" s="2"/>
      <c r="G41" s="2"/>
      <c r="H41" s="55">
        <v>0</v>
      </c>
      <c r="I41" s="55">
        <v>9900</v>
      </c>
      <c r="J41" s="55">
        <v>9900</v>
      </c>
      <c r="K41" s="56">
        <v>0</v>
      </c>
      <c r="L41" s="2"/>
      <c r="M41" s="56">
        <f>J41-K41</f>
        <v>9900</v>
      </c>
      <c r="N41" s="2"/>
      <c r="O41" s="2"/>
      <c r="Q41" s="62">
        <f t="shared" si="7"/>
        <v>0</v>
      </c>
      <c r="R41" s="65" t="s">
        <v>38</v>
      </c>
      <c r="S41" s="62">
        <f t="shared" si="8"/>
        <v>0</v>
      </c>
      <c r="X41" s="7"/>
      <c r="AA41" s="63"/>
    </row>
    <row r="42" spans="1:27" x14ac:dyDescent="0.25">
      <c r="A42" s="46" t="s">
        <v>26</v>
      </c>
      <c r="B42" s="59" t="s">
        <v>48</v>
      </c>
      <c r="C42" s="48" t="s">
        <v>49</v>
      </c>
      <c r="D42" s="2"/>
      <c r="E42" s="2"/>
      <c r="F42" s="2"/>
      <c r="G42" s="2"/>
      <c r="H42" s="49">
        <f>H43</f>
        <v>0</v>
      </c>
      <c r="I42" s="49">
        <f>I43</f>
        <v>140100</v>
      </c>
      <c r="J42" s="49">
        <f>J43</f>
        <v>140100</v>
      </c>
      <c r="K42" s="50">
        <f>K43</f>
        <v>0</v>
      </c>
      <c r="L42" s="2"/>
      <c r="M42" s="50">
        <f>M43</f>
        <v>140100</v>
      </c>
      <c r="N42" s="2"/>
      <c r="O42" s="2"/>
      <c r="Q42" s="64">
        <f t="shared" si="7"/>
        <v>0</v>
      </c>
      <c r="R42" s="64" t="s">
        <v>38</v>
      </c>
      <c r="S42" s="64">
        <f t="shared" si="8"/>
        <v>0</v>
      </c>
      <c r="W42" s="69"/>
      <c r="X42" s="7"/>
      <c r="AA42" s="63"/>
    </row>
    <row r="43" spans="1:27" x14ac:dyDescent="0.25">
      <c r="A43" s="60" t="s">
        <v>79</v>
      </c>
      <c r="B43" s="61" t="s">
        <v>77</v>
      </c>
      <c r="C43" s="53" t="s">
        <v>78</v>
      </c>
      <c r="D43" s="2"/>
      <c r="E43" s="2"/>
      <c r="F43" s="2"/>
      <c r="G43" s="2"/>
      <c r="H43" s="55">
        <v>0</v>
      </c>
      <c r="I43" s="55">
        <v>140100</v>
      </c>
      <c r="J43" s="55">
        <v>140100</v>
      </c>
      <c r="K43" s="56">
        <v>0</v>
      </c>
      <c r="L43" s="2"/>
      <c r="M43" s="56">
        <f>J43-K43</f>
        <v>140100</v>
      </c>
      <c r="N43" s="2"/>
      <c r="O43" s="2"/>
      <c r="Q43" s="62">
        <f t="shared" si="7"/>
        <v>0</v>
      </c>
      <c r="R43" s="65" t="s">
        <v>38</v>
      </c>
      <c r="S43" s="62">
        <f t="shared" si="8"/>
        <v>0</v>
      </c>
      <c r="V43" s="7"/>
      <c r="W43" s="69"/>
      <c r="X43" s="7"/>
    </row>
    <row r="44" spans="1:27" x14ac:dyDescent="0.25">
      <c r="A44" s="46" t="s">
        <v>26</v>
      </c>
      <c r="B44" s="59" t="s">
        <v>68</v>
      </c>
      <c r="C44" s="48" t="s">
        <v>69</v>
      </c>
      <c r="D44" s="2"/>
      <c r="E44" s="2"/>
      <c r="F44" s="2"/>
      <c r="G44" s="2"/>
      <c r="H44" s="49">
        <f>H45</f>
        <v>0</v>
      </c>
      <c r="I44" s="49">
        <f>I45</f>
        <v>0</v>
      </c>
      <c r="J44" s="49">
        <f>J45</f>
        <v>0</v>
      </c>
      <c r="K44" s="50">
        <f>K45</f>
        <v>0</v>
      </c>
      <c r="L44" s="2"/>
      <c r="M44" s="50">
        <f>M45</f>
        <v>0</v>
      </c>
      <c r="N44" s="2"/>
      <c r="O44" s="2"/>
      <c r="Q44" s="64" t="s">
        <v>38</v>
      </c>
      <c r="R44" s="64" t="s">
        <v>38</v>
      </c>
      <c r="S44" s="64" t="s">
        <v>38</v>
      </c>
      <c r="X44" s="7"/>
    </row>
    <row r="45" spans="1:27" x14ac:dyDescent="0.25">
      <c r="A45" s="60" t="s">
        <v>80</v>
      </c>
      <c r="B45" s="61" t="s">
        <v>77</v>
      </c>
      <c r="C45" s="53" t="s">
        <v>78</v>
      </c>
      <c r="D45" s="2"/>
      <c r="E45" s="2"/>
      <c r="F45" s="2"/>
      <c r="G45" s="2"/>
      <c r="H45" s="55">
        <v>0</v>
      </c>
      <c r="I45" s="55">
        <v>0</v>
      </c>
      <c r="J45" s="55">
        <v>0</v>
      </c>
      <c r="K45" s="56">
        <v>0</v>
      </c>
      <c r="L45" s="2"/>
      <c r="M45" s="56">
        <f>J45-K45</f>
        <v>0</v>
      </c>
      <c r="N45" s="2"/>
      <c r="O45" s="2"/>
      <c r="Q45" s="65" t="s">
        <v>38</v>
      </c>
      <c r="R45" s="65" t="s">
        <v>38</v>
      </c>
      <c r="S45" s="65" t="s">
        <v>38</v>
      </c>
      <c r="W45" s="69"/>
      <c r="X45" s="7"/>
    </row>
    <row r="46" spans="1:27" ht="22.5" x14ac:dyDescent="0.25">
      <c r="A46" s="70" t="s">
        <v>81</v>
      </c>
      <c r="B46" s="71" t="s">
        <v>82</v>
      </c>
      <c r="C46" s="72" t="s">
        <v>83</v>
      </c>
      <c r="D46" s="2"/>
      <c r="E46" s="2"/>
      <c r="F46" s="2"/>
      <c r="G46" s="2"/>
      <c r="H46" s="73">
        <f>H47</f>
        <v>6922642.9500000002</v>
      </c>
      <c r="I46" s="73">
        <f>I47</f>
        <v>7551800</v>
      </c>
      <c r="J46" s="73">
        <f>J47</f>
        <v>7971100</v>
      </c>
      <c r="K46" s="74">
        <f>K47</f>
        <v>8110984.5099999998</v>
      </c>
      <c r="L46" s="58"/>
      <c r="M46" s="74">
        <f>M47</f>
        <v>-139884.50999999998</v>
      </c>
      <c r="N46" s="2"/>
      <c r="O46" s="2"/>
      <c r="Q46" s="73">
        <f>K46/I46*100</f>
        <v>107.40465200349585</v>
      </c>
      <c r="R46" s="73">
        <f>K46/H46*100</f>
        <v>117.16600969576221</v>
      </c>
      <c r="S46" s="73">
        <f>K46/J46*100</f>
        <v>101.75489593657086</v>
      </c>
      <c r="T46" s="75"/>
      <c r="U46" s="7"/>
      <c r="W46" s="69"/>
      <c r="X46" s="35"/>
    </row>
    <row r="47" spans="1:27" x14ac:dyDescent="0.25">
      <c r="A47" s="76" t="s">
        <v>84</v>
      </c>
      <c r="B47" s="77" t="s">
        <v>85</v>
      </c>
      <c r="C47" s="78" t="s">
        <v>86</v>
      </c>
      <c r="D47" s="2"/>
      <c r="E47" s="2"/>
      <c r="F47" s="2"/>
      <c r="G47" s="2"/>
      <c r="H47" s="79">
        <f>H48+H130+H164+H169</f>
        <v>6922642.9500000002</v>
      </c>
      <c r="I47" s="79">
        <f>I48+I130+I164+I169</f>
        <v>7551800</v>
      </c>
      <c r="J47" s="79">
        <f>J48+J130+J164+J169</f>
        <v>7971100</v>
      </c>
      <c r="K47" s="80">
        <f>K48+K130+K164+K169</f>
        <v>8110984.5099999998</v>
      </c>
      <c r="L47" s="58"/>
      <c r="M47" s="80">
        <f>M48+M130+M164+M169</f>
        <v>-139884.50999999998</v>
      </c>
      <c r="N47" s="2"/>
      <c r="O47" s="2"/>
      <c r="Q47" s="79">
        <f>K47/I47*100</f>
        <v>107.40465200349585</v>
      </c>
      <c r="R47" s="79">
        <f>K47/H47*100</f>
        <v>117.16600969576221</v>
      </c>
      <c r="S47" s="79">
        <f>K47/J47*100</f>
        <v>101.75489593657086</v>
      </c>
      <c r="T47" s="75"/>
      <c r="V47" s="7"/>
      <c r="W47" s="69"/>
      <c r="X47" s="35"/>
    </row>
    <row r="48" spans="1:27" x14ac:dyDescent="0.25">
      <c r="A48" s="81" t="s">
        <v>87</v>
      </c>
      <c r="B48" s="82" t="s">
        <v>88</v>
      </c>
      <c r="C48" s="83" t="s">
        <v>89</v>
      </c>
      <c r="D48" s="2"/>
      <c r="E48" s="2"/>
      <c r="F48" s="2"/>
      <c r="G48" s="2"/>
      <c r="H48" s="84">
        <f>H49+H70+H105+H128</f>
        <v>6027788.6500000004</v>
      </c>
      <c r="I48" s="84">
        <f>I49+I70+I105+I128</f>
        <v>6777400</v>
      </c>
      <c r="J48" s="84">
        <f>J49+J70+J105+J128</f>
        <v>7006700</v>
      </c>
      <c r="K48" s="85">
        <f>K49+K70+K105+K128</f>
        <v>7024748.2199999997</v>
      </c>
      <c r="L48" s="58"/>
      <c r="M48" s="85">
        <f>M49+M70+M105+M128</f>
        <v>-18048.219999999994</v>
      </c>
      <c r="N48" s="2"/>
      <c r="O48" s="2"/>
      <c r="Q48" s="84">
        <f>K48/I48*100</f>
        <v>103.6496033877298</v>
      </c>
      <c r="R48" s="84">
        <f>K48/H48*100</f>
        <v>116.53939160590841</v>
      </c>
      <c r="S48" s="84">
        <f>K48/J48*100</f>
        <v>100.2575851684816</v>
      </c>
      <c r="T48" s="75"/>
      <c r="U48" s="7"/>
      <c r="W48" s="69"/>
      <c r="X48" s="7"/>
    </row>
    <row r="49" spans="1:24" x14ac:dyDescent="0.25">
      <c r="A49" s="46" t="s">
        <v>26</v>
      </c>
      <c r="B49" s="59" t="s">
        <v>90</v>
      </c>
      <c r="C49" s="48" t="s">
        <v>91</v>
      </c>
      <c r="D49" s="2"/>
      <c r="E49" s="2"/>
      <c r="F49" s="2"/>
      <c r="G49" s="2"/>
      <c r="H49" s="49">
        <f>H50+H51+H52+H53+H54+H55+H56+H57+H59+H61+H62+H63+H64+H65+H66+H67+H68+H69+H58+H60</f>
        <v>5724395.9500000002</v>
      </c>
      <c r="I49" s="49">
        <f>I50+I51+I52+I53+I54+I55+I56+I57+I59+I61+I62+I63+I64+I65+I66+I67+I68+I69+I58+I60</f>
        <v>6569400</v>
      </c>
      <c r="J49" s="49">
        <f>J50+J51+J52+J53+J54+J55+J56+J57+J59+J61+J62+J63+J64+J65+J66+J67+J68+J69+J58+J60</f>
        <v>6780900</v>
      </c>
      <c r="K49" s="50">
        <f>K50+K51+K52+K53+K54+K55+K56+K57+K59+K61+K62+K63+K64+K65+K66+K67+K68+K69+K58+K60</f>
        <v>6752926.9799999995</v>
      </c>
      <c r="L49" s="2"/>
      <c r="M49" s="50">
        <f>M50+M51+M52+M53+M54+M55+M56+M57+M59+M61+M62+M63+M64+M65+M66+M67+M68+M69+M58+M60</f>
        <v>27973.020000000008</v>
      </c>
      <c r="N49" s="2"/>
      <c r="O49" s="2"/>
      <c r="Q49" s="49">
        <f>K49/I49*100</f>
        <v>102.7936642615764</v>
      </c>
      <c r="R49" s="49">
        <f>K49/H49*100</f>
        <v>117.96750327866469</v>
      </c>
      <c r="S49" s="49">
        <f>K49/J49*100</f>
        <v>99.587473344246334</v>
      </c>
      <c r="U49" s="7"/>
      <c r="W49" s="69"/>
      <c r="X49" s="35"/>
    </row>
    <row r="50" spans="1:24" x14ac:dyDescent="0.25">
      <c r="A50" s="60" t="s">
        <v>92</v>
      </c>
      <c r="B50" s="61" t="s">
        <v>93</v>
      </c>
      <c r="C50" s="53" t="s">
        <v>94</v>
      </c>
      <c r="D50" s="2"/>
      <c r="E50" s="2"/>
      <c r="F50" s="2"/>
      <c r="G50" s="2"/>
      <c r="H50" s="55">
        <v>4243192.75</v>
      </c>
      <c r="I50" s="55">
        <v>4856000</v>
      </c>
      <c r="J50" s="55">
        <v>5000000</v>
      </c>
      <c r="K50" s="56">
        <v>5058923.5</v>
      </c>
      <c r="L50" s="2"/>
      <c r="M50" s="56">
        <f>J50-K50</f>
        <v>-58923.5</v>
      </c>
      <c r="N50" s="2"/>
      <c r="O50" s="2"/>
      <c r="Q50" s="57">
        <f>K50/I50*100</f>
        <v>104.17882001647448</v>
      </c>
      <c r="R50" s="57">
        <f>K50/H50*100</f>
        <v>119.22445663115352</v>
      </c>
      <c r="S50" s="57">
        <f>K50/J50*100</f>
        <v>101.17847</v>
      </c>
      <c r="U50" s="63"/>
      <c r="V50" s="7"/>
      <c r="W50" s="69"/>
      <c r="X50" s="35"/>
    </row>
    <row r="51" spans="1:24" x14ac:dyDescent="0.25">
      <c r="A51" s="60" t="s">
        <v>95</v>
      </c>
      <c r="B51" s="61" t="s">
        <v>96</v>
      </c>
      <c r="C51" s="53" t="s">
        <v>97</v>
      </c>
      <c r="D51" s="2"/>
      <c r="E51" s="2"/>
      <c r="F51" s="2"/>
      <c r="G51" s="2"/>
      <c r="H51" s="55">
        <v>367014.11</v>
      </c>
      <c r="I51" s="55">
        <v>393000</v>
      </c>
      <c r="J51" s="55">
        <v>400000</v>
      </c>
      <c r="K51" s="56">
        <v>392247.32</v>
      </c>
      <c r="L51" s="2"/>
      <c r="M51" s="56">
        <f t="shared" ref="M51:M69" si="9">J51-K51</f>
        <v>7752.679999999993</v>
      </c>
      <c r="N51" s="2"/>
      <c r="O51" s="2"/>
      <c r="Q51" s="57">
        <f t="shared" ref="Q51:Q69" si="10">K51/I51*100</f>
        <v>99.80847837150128</v>
      </c>
      <c r="R51" s="57">
        <f t="shared" ref="R51:R52" si="11">K51/H51*100</f>
        <v>106.87526972736825</v>
      </c>
      <c r="S51" s="57">
        <f t="shared" ref="S51:S69" si="12">K51/J51*100</f>
        <v>98.06183</v>
      </c>
      <c r="U51" s="63"/>
      <c r="W51" s="69"/>
      <c r="X51" s="35"/>
    </row>
    <row r="52" spans="1:24" x14ac:dyDescent="0.25">
      <c r="A52" s="60" t="s">
        <v>98</v>
      </c>
      <c r="B52" s="61" t="s">
        <v>99</v>
      </c>
      <c r="C52" s="53" t="s">
        <v>100</v>
      </c>
      <c r="D52" s="2"/>
      <c r="E52" s="2"/>
      <c r="F52" s="2"/>
      <c r="G52" s="2"/>
      <c r="H52" s="55">
        <v>696578.73</v>
      </c>
      <c r="I52" s="55">
        <v>802000</v>
      </c>
      <c r="J52" s="55">
        <v>840000</v>
      </c>
      <c r="K52" s="86">
        <v>834722.48</v>
      </c>
      <c r="L52" s="54"/>
      <c r="M52" s="56">
        <f t="shared" si="9"/>
        <v>5277.5200000000186</v>
      </c>
      <c r="N52" s="2"/>
      <c r="O52" s="2"/>
      <c r="Q52" s="57">
        <f t="shared" si="10"/>
        <v>104.08010972568577</v>
      </c>
      <c r="R52" s="57">
        <f t="shared" si="11"/>
        <v>119.83174967171335</v>
      </c>
      <c r="S52" s="57">
        <f t="shared" si="12"/>
        <v>99.3717238095238</v>
      </c>
      <c r="U52" s="63"/>
      <c r="W52" s="69"/>
      <c r="X52" s="7"/>
    </row>
    <row r="53" spans="1:24" ht="14.25" customHeight="1" x14ac:dyDescent="0.25">
      <c r="A53" s="60" t="s">
        <v>101</v>
      </c>
      <c r="B53" s="61" t="s">
        <v>102</v>
      </c>
      <c r="C53" s="53" t="s">
        <v>103</v>
      </c>
      <c r="D53" s="2"/>
      <c r="E53" s="2"/>
      <c r="F53" s="2"/>
      <c r="G53" s="2"/>
      <c r="H53" s="55">
        <v>80774.039999999994</v>
      </c>
      <c r="I53" s="55">
        <v>86000</v>
      </c>
      <c r="J53" s="55">
        <v>90000</v>
      </c>
      <c r="K53" s="86">
        <v>87001.62</v>
      </c>
      <c r="L53" s="54"/>
      <c r="M53" s="56">
        <f t="shared" si="9"/>
        <v>2998.3800000000047</v>
      </c>
      <c r="N53" s="2"/>
      <c r="O53" s="2"/>
      <c r="Q53" s="57">
        <f t="shared" si="10"/>
        <v>101.16467441860463</v>
      </c>
      <c r="R53" s="57">
        <f>K53/H53*100</f>
        <v>107.70987807468835</v>
      </c>
      <c r="S53" s="57">
        <f t="shared" si="12"/>
        <v>96.66846666666666</v>
      </c>
      <c r="U53" s="63"/>
      <c r="W53" s="69"/>
      <c r="X53" s="7"/>
    </row>
    <row r="54" spans="1:24" x14ac:dyDescent="0.25">
      <c r="A54" s="60" t="s">
        <v>104</v>
      </c>
      <c r="B54" s="61" t="s">
        <v>105</v>
      </c>
      <c r="C54" s="53" t="s">
        <v>106</v>
      </c>
      <c r="D54" s="2"/>
      <c r="E54" s="2"/>
      <c r="F54" s="2"/>
      <c r="G54" s="2"/>
      <c r="H54" s="55">
        <v>0</v>
      </c>
      <c r="I54" s="55">
        <v>0</v>
      </c>
      <c r="J54" s="55">
        <v>0</v>
      </c>
      <c r="K54" s="56">
        <v>0</v>
      </c>
      <c r="L54" s="2"/>
      <c r="M54" s="56">
        <f t="shared" si="9"/>
        <v>0</v>
      </c>
      <c r="N54" s="2"/>
      <c r="O54" s="2"/>
      <c r="Q54" s="62" t="s">
        <v>38</v>
      </c>
      <c r="R54" s="62" t="s">
        <v>38</v>
      </c>
      <c r="S54" s="62" t="s">
        <v>38</v>
      </c>
      <c r="W54" s="69"/>
      <c r="X54" s="7"/>
    </row>
    <row r="55" spans="1:24" x14ac:dyDescent="0.25">
      <c r="A55" s="60" t="s">
        <v>107</v>
      </c>
      <c r="B55" s="61" t="s">
        <v>108</v>
      </c>
      <c r="C55" s="53" t="s">
        <v>109</v>
      </c>
      <c r="D55" s="2"/>
      <c r="E55" s="2"/>
      <c r="F55" s="2"/>
      <c r="G55" s="2"/>
      <c r="H55" s="55">
        <v>0</v>
      </c>
      <c r="I55" s="55">
        <v>0</v>
      </c>
      <c r="J55" s="55">
        <v>0</v>
      </c>
      <c r="K55" s="56">
        <v>0</v>
      </c>
      <c r="L55" s="2"/>
      <c r="M55" s="56">
        <f t="shared" si="9"/>
        <v>0</v>
      </c>
      <c r="N55" s="2"/>
      <c r="O55" s="2"/>
      <c r="Q55" s="62" t="s">
        <v>38</v>
      </c>
      <c r="R55" s="62" t="s">
        <v>38</v>
      </c>
      <c r="S55" s="62" t="s">
        <v>38</v>
      </c>
      <c r="W55" s="69"/>
      <c r="X55" s="7"/>
    </row>
    <row r="56" spans="1:24" x14ac:dyDescent="0.25">
      <c r="A56" s="60" t="s">
        <v>110</v>
      </c>
      <c r="B56" s="61" t="s">
        <v>111</v>
      </c>
      <c r="C56" s="53" t="s">
        <v>112</v>
      </c>
      <c r="D56" s="2"/>
      <c r="E56" s="2"/>
      <c r="F56" s="2"/>
      <c r="G56" s="2"/>
      <c r="H56" s="55">
        <v>79094.69</v>
      </c>
      <c r="I56" s="55">
        <v>80000</v>
      </c>
      <c r="J56" s="55">
        <v>80000</v>
      </c>
      <c r="K56" s="56">
        <v>72631.38</v>
      </c>
      <c r="L56" s="2"/>
      <c r="M56" s="56">
        <f t="shared" si="9"/>
        <v>7368.6199999999953</v>
      </c>
      <c r="N56" s="2"/>
      <c r="O56" s="2"/>
      <c r="Q56" s="57">
        <f t="shared" si="10"/>
        <v>90.789225000000002</v>
      </c>
      <c r="R56" s="57">
        <f t="shared" ref="R56:R69" si="13">K56/H56*100</f>
        <v>91.828389491127666</v>
      </c>
      <c r="S56" s="57">
        <f t="shared" si="12"/>
        <v>90.789225000000002</v>
      </c>
      <c r="U56" s="63"/>
      <c r="W56" s="69"/>
      <c r="X56" s="7"/>
    </row>
    <row r="57" spans="1:24" x14ac:dyDescent="0.25">
      <c r="A57" s="60" t="s">
        <v>113</v>
      </c>
      <c r="B57" s="61" t="s">
        <v>114</v>
      </c>
      <c r="C57" s="53" t="s">
        <v>115</v>
      </c>
      <c r="D57" s="2"/>
      <c r="E57" s="2"/>
      <c r="F57" s="2"/>
      <c r="G57" s="2"/>
      <c r="H57" s="55">
        <v>0</v>
      </c>
      <c r="I57" s="55">
        <v>0</v>
      </c>
      <c r="J57" s="55">
        <v>0</v>
      </c>
      <c r="K57" s="56">
        <v>0</v>
      </c>
      <c r="L57" s="2"/>
      <c r="M57" s="56">
        <f t="shared" si="9"/>
        <v>0</v>
      </c>
      <c r="N57" s="2"/>
      <c r="O57" s="2"/>
      <c r="Q57" s="62" t="s">
        <v>38</v>
      </c>
      <c r="R57" s="62" t="s">
        <v>38</v>
      </c>
      <c r="S57" s="62" t="s">
        <v>38</v>
      </c>
      <c r="W57" s="69"/>
      <c r="X57" s="7"/>
    </row>
    <row r="58" spans="1:24" x14ac:dyDescent="0.25">
      <c r="A58" s="60"/>
      <c r="B58" s="60">
        <v>3227</v>
      </c>
      <c r="C58" s="53" t="s">
        <v>116</v>
      </c>
      <c r="D58" s="2"/>
      <c r="E58" s="2"/>
      <c r="F58" s="2"/>
      <c r="G58" s="2"/>
      <c r="H58" s="55">
        <v>18886.13</v>
      </c>
      <c r="I58" s="55">
        <v>19400</v>
      </c>
      <c r="J58" s="55">
        <v>31400</v>
      </c>
      <c r="K58" s="56">
        <v>28162.77</v>
      </c>
      <c r="L58" s="2"/>
      <c r="M58" s="56">
        <f t="shared" si="9"/>
        <v>3237.2299999999996</v>
      </c>
      <c r="N58" s="2"/>
      <c r="O58" s="2"/>
      <c r="Q58" s="57">
        <f t="shared" si="10"/>
        <v>145.1689175257732</v>
      </c>
      <c r="R58" s="57">
        <f t="shared" si="13"/>
        <v>149.11879776322624</v>
      </c>
      <c r="S58" s="57">
        <f t="shared" si="12"/>
        <v>89.690350318471332</v>
      </c>
      <c r="W58" s="69"/>
      <c r="X58" s="7"/>
    </row>
    <row r="59" spans="1:24" x14ac:dyDescent="0.25">
      <c r="A59" s="60" t="s">
        <v>117</v>
      </c>
      <c r="B59" s="61" t="s">
        <v>118</v>
      </c>
      <c r="C59" s="53" t="s">
        <v>119</v>
      </c>
      <c r="D59" s="2"/>
      <c r="E59" s="2"/>
      <c r="F59" s="2"/>
      <c r="G59" s="2"/>
      <c r="H59" s="55">
        <v>9807.17</v>
      </c>
      <c r="I59" s="55">
        <v>20000</v>
      </c>
      <c r="J59" s="55">
        <v>20000</v>
      </c>
      <c r="K59" s="56">
        <v>7247.89</v>
      </c>
      <c r="L59" s="2"/>
      <c r="M59" s="56">
        <f t="shared" si="9"/>
        <v>12752.11</v>
      </c>
      <c r="N59" s="2"/>
      <c r="O59" s="2"/>
      <c r="Q59" s="57">
        <f t="shared" si="10"/>
        <v>36.239449999999998</v>
      </c>
      <c r="R59" s="57">
        <f t="shared" si="13"/>
        <v>73.903990651737459</v>
      </c>
      <c r="S59" s="57">
        <f t="shared" si="12"/>
        <v>36.239449999999998</v>
      </c>
      <c r="U59" s="63"/>
      <c r="V59" s="7"/>
      <c r="W59" s="69"/>
      <c r="X59" s="7"/>
    </row>
    <row r="60" spans="1:24" x14ac:dyDescent="0.25">
      <c r="A60" s="60"/>
      <c r="B60" s="60">
        <v>3232</v>
      </c>
      <c r="C60" s="53" t="s">
        <v>120</v>
      </c>
      <c r="D60" s="2"/>
      <c r="E60" s="2"/>
      <c r="F60" s="2"/>
      <c r="G60" s="2"/>
      <c r="H60" s="55">
        <v>55639.77</v>
      </c>
      <c r="I60" s="55">
        <v>70000</v>
      </c>
      <c r="J60" s="55">
        <v>70000</v>
      </c>
      <c r="K60" s="56">
        <v>30746.42</v>
      </c>
      <c r="L60" s="2"/>
      <c r="M60" s="56">
        <f t="shared" si="9"/>
        <v>39253.58</v>
      </c>
      <c r="N60" s="2"/>
      <c r="O60" s="2"/>
      <c r="Q60" s="57">
        <f t="shared" si="10"/>
        <v>43.923457142857139</v>
      </c>
      <c r="R60" s="57">
        <f t="shared" si="13"/>
        <v>55.259789894889934</v>
      </c>
      <c r="S60" s="57">
        <f t="shared" si="12"/>
        <v>43.923457142857139</v>
      </c>
      <c r="V60" s="7"/>
      <c r="W60" s="69"/>
      <c r="X60" s="7"/>
    </row>
    <row r="61" spans="1:24" x14ac:dyDescent="0.25">
      <c r="A61" s="60" t="s">
        <v>121</v>
      </c>
      <c r="B61" s="61" t="s">
        <v>122</v>
      </c>
      <c r="C61" s="53" t="s">
        <v>123</v>
      </c>
      <c r="D61" s="2"/>
      <c r="E61" s="2"/>
      <c r="F61" s="2"/>
      <c r="G61" s="2"/>
      <c r="H61" s="55">
        <v>207.66</v>
      </c>
      <c r="I61" s="55">
        <v>3000</v>
      </c>
      <c r="J61" s="55">
        <v>500</v>
      </c>
      <c r="K61" s="56">
        <v>248.01</v>
      </c>
      <c r="L61" s="2"/>
      <c r="M61" s="56">
        <f t="shared" si="9"/>
        <v>251.99</v>
      </c>
      <c r="N61" s="2"/>
      <c r="O61" s="2"/>
      <c r="Q61" s="57">
        <f t="shared" si="10"/>
        <v>8.2669999999999995</v>
      </c>
      <c r="R61" s="57">
        <f t="shared" si="13"/>
        <v>119.4308003467206</v>
      </c>
      <c r="S61" s="57">
        <f t="shared" si="12"/>
        <v>49.601999999999997</v>
      </c>
      <c r="U61" s="63"/>
      <c r="V61" s="7"/>
      <c r="W61" s="69"/>
      <c r="X61" s="35"/>
    </row>
    <row r="62" spans="1:24" x14ac:dyDescent="0.25">
      <c r="A62" s="60" t="s">
        <v>124</v>
      </c>
      <c r="B62" s="61" t="s">
        <v>125</v>
      </c>
      <c r="C62" s="53" t="s">
        <v>126</v>
      </c>
      <c r="D62" s="2"/>
      <c r="E62" s="2"/>
      <c r="F62" s="2"/>
      <c r="G62" s="2"/>
      <c r="H62" s="55">
        <v>0</v>
      </c>
      <c r="I62" s="55">
        <v>0</v>
      </c>
      <c r="J62" s="55">
        <v>0</v>
      </c>
      <c r="K62" s="56">
        <v>0</v>
      </c>
      <c r="L62" s="2"/>
      <c r="M62" s="56">
        <f t="shared" si="9"/>
        <v>0</v>
      </c>
      <c r="N62" s="2"/>
      <c r="O62" s="2"/>
      <c r="Q62" s="62" t="s">
        <v>38</v>
      </c>
      <c r="R62" s="62" t="s">
        <v>38</v>
      </c>
      <c r="S62" s="62" t="s">
        <v>38</v>
      </c>
      <c r="W62" s="69"/>
      <c r="X62" s="7"/>
    </row>
    <row r="63" spans="1:24" ht="13.5" customHeight="1" x14ac:dyDescent="0.25">
      <c r="A63" s="60" t="s">
        <v>127</v>
      </c>
      <c r="B63" s="61" t="s">
        <v>128</v>
      </c>
      <c r="C63" s="53" t="s">
        <v>129</v>
      </c>
      <c r="D63" s="2"/>
      <c r="E63" s="2"/>
      <c r="F63" s="2"/>
      <c r="G63" s="2"/>
      <c r="H63" s="55">
        <v>58887.58</v>
      </c>
      <c r="I63" s="55">
        <v>132000</v>
      </c>
      <c r="J63" s="55">
        <v>134000</v>
      </c>
      <c r="K63" s="56">
        <v>131492.70000000001</v>
      </c>
      <c r="L63" s="2"/>
      <c r="M63" s="56">
        <f t="shared" si="9"/>
        <v>2507.2999999999884</v>
      </c>
      <c r="N63" s="2"/>
      <c r="O63" s="2"/>
      <c r="Q63" s="57">
        <f t="shared" si="10"/>
        <v>99.615681818181827</v>
      </c>
      <c r="R63" s="57">
        <f t="shared" si="13"/>
        <v>223.29445360125177</v>
      </c>
      <c r="S63" s="57">
        <f t="shared" si="12"/>
        <v>98.128880597014927</v>
      </c>
      <c r="U63" s="63"/>
      <c r="V63" s="7"/>
      <c r="W63" s="69"/>
      <c r="X63" s="7"/>
    </row>
    <row r="64" spans="1:24" x14ac:dyDescent="0.25">
      <c r="A64" s="60" t="s">
        <v>130</v>
      </c>
      <c r="B64" s="61" t="s">
        <v>131</v>
      </c>
      <c r="C64" s="53" t="s">
        <v>132</v>
      </c>
      <c r="D64" s="2"/>
      <c r="E64" s="2"/>
      <c r="F64" s="2"/>
      <c r="G64" s="2"/>
      <c r="H64" s="55">
        <v>32072.03</v>
      </c>
      <c r="I64" s="55">
        <v>23000</v>
      </c>
      <c r="J64" s="55">
        <v>30000</v>
      </c>
      <c r="K64" s="56">
        <v>26358.51</v>
      </c>
      <c r="L64" s="2"/>
      <c r="M64" s="56">
        <f t="shared" si="9"/>
        <v>3641.4900000000016</v>
      </c>
      <c r="N64" s="2"/>
      <c r="O64" s="2"/>
      <c r="Q64" s="57">
        <f t="shared" si="10"/>
        <v>114.60221739130434</v>
      </c>
      <c r="R64" s="57">
        <f t="shared" si="13"/>
        <v>82.185349664489578</v>
      </c>
      <c r="S64" s="57">
        <f t="shared" si="12"/>
        <v>87.861699999999999</v>
      </c>
      <c r="U64" s="63"/>
      <c r="W64" s="69"/>
      <c r="X64" s="7"/>
    </row>
    <row r="65" spans="1:25" x14ac:dyDescent="0.25">
      <c r="A65" s="60" t="s">
        <v>133</v>
      </c>
      <c r="B65" s="61" t="s">
        <v>134</v>
      </c>
      <c r="C65" s="53" t="s">
        <v>135</v>
      </c>
      <c r="D65" s="2"/>
      <c r="E65" s="2"/>
      <c r="F65" s="2"/>
      <c r="G65" s="2"/>
      <c r="H65" s="55">
        <v>0</v>
      </c>
      <c r="I65" s="55">
        <v>0</v>
      </c>
      <c r="J65" s="55">
        <v>0</v>
      </c>
      <c r="K65" s="56">
        <v>0</v>
      </c>
      <c r="L65" s="2"/>
      <c r="M65" s="56">
        <f t="shared" si="9"/>
        <v>0</v>
      </c>
      <c r="N65" s="2"/>
      <c r="O65" s="2"/>
      <c r="Q65" s="62" t="s">
        <v>38</v>
      </c>
      <c r="R65" s="62" t="s">
        <v>38</v>
      </c>
      <c r="S65" s="62" t="s">
        <v>38</v>
      </c>
      <c r="W65" s="69"/>
      <c r="X65" s="7"/>
      <c r="Y65" s="7"/>
    </row>
    <row r="66" spans="1:25" x14ac:dyDescent="0.25">
      <c r="A66" s="60" t="s">
        <v>136</v>
      </c>
      <c r="B66" s="61" t="s">
        <v>137</v>
      </c>
      <c r="C66" s="53" t="s">
        <v>138</v>
      </c>
      <c r="D66" s="2"/>
      <c r="E66" s="2"/>
      <c r="F66" s="2"/>
      <c r="G66" s="2"/>
      <c r="H66" s="55">
        <v>1959.62</v>
      </c>
      <c r="I66" s="55">
        <v>3000</v>
      </c>
      <c r="J66" s="55">
        <v>3000</v>
      </c>
      <c r="K66" s="56">
        <v>2247.0700000000002</v>
      </c>
      <c r="L66" s="2"/>
      <c r="M66" s="56">
        <f t="shared" si="9"/>
        <v>752.92999999999984</v>
      </c>
      <c r="N66" s="2"/>
      <c r="O66" s="2"/>
      <c r="Q66" s="57">
        <f t="shared" si="10"/>
        <v>74.902333333333331</v>
      </c>
      <c r="R66" s="57">
        <f t="shared" si="13"/>
        <v>114.66866025045674</v>
      </c>
      <c r="S66" s="57">
        <f t="shared" si="12"/>
        <v>74.902333333333331</v>
      </c>
      <c r="U66" s="63"/>
      <c r="V66" s="7"/>
      <c r="W66" s="69"/>
      <c r="X66" s="35"/>
    </row>
    <row r="67" spans="1:25" x14ac:dyDescent="0.25">
      <c r="A67" s="60" t="s">
        <v>139</v>
      </c>
      <c r="B67" s="61" t="s">
        <v>140</v>
      </c>
      <c r="C67" s="53" t="s">
        <v>141</v>
      </c>
      <c r="D67" s="2"/>
      <c r="E67" s="2"/>
      <c r="F67" s="2"/>
      <c r="G67" s="2"/>
      <c r="H67" s="55">
        <v>78868.759999999995</v>
      </c>
      <c r="I67" s="55">
        <v>80000</v>
      </c>
      <c r="J67" s="55">
        <v>80000</v>
      </c>
      <c r="K67" s="56">
        <v>78897.31</v>
      </c>
      <c r="L67" s="2"/>
      <c r="M67" s="56">
        <f t="shared" si="9"/>
        <v>1102.6900000000023</v>
      </c>
      <c r="N67" s="2"/>
      <c r="O67" s="2"/>
      <c r="Q67" s="57">
        <f t="shared" si="10"/>
        <v>98.621637499999991</v>
      </c>
      <c r="R67" s="57">
        <f t="shared" si="13"/>
        <v>100.03619937729465</v>
      </c>
      <c r="S67" s="57">
        <f t="shared" si="12"/>
        <v>98.621637499999991</v>
      </c>
      <c r="U67" s="63"/>
      <c r="W67" s="69"/>
      <c r="X67" s="35"/>
    </row>
    <row r="68" spans="1:25" x14ac:dyDescent="0.25">
      <c r="A68" s="60" t="s">
        <v>142</v>
      </c>
      <c r="B68" s="61" t="s">
        <v>143</v>
      </c>
      <c r="C68" s="53" t="s">
        <v>144</v>
      </c>
      <c r="D68" s="2"/>
      <c r="E68" s="2"/>
      <c r="F68" s="2"/>
      <c r="G68" s="2"/>
      <c r="H68" s="55">
        <v>0</v>
      </c>
      <c r="I68" s="55">
        <v>0</v>
      </c>
      <c r="J68" s="55">
        <v>0</v>
      </c>
      <c r="K68" s="56">
        <v>0</v>
      </c>
      <c r="L68" s="2"/>
      <c r="M68" s="56">
        <f t="shared" si="9"/>
        <v>0</v>
      </c>
      <c r="N68" s="2"/>
      <c r="O68" s="2"/>
      <c r="Q68" s="62" t="s">
        <v>38</v>
      </c>
      <c r="R68" s="62" t="s">
        <v>38</v>
      </c>
      <c r="S68" s="62" t="s">
        <v>38</v>
      </c>
      <c r="V68" s="63"/>
      <c r="W68" s="69"/>
      <c r="X68" s="7"/>
    </row>
    <row r="69" spans="1:25" x14ac:dyDescent="0.25">
      <c r="A69" s="60" t="s">
        <v>145</v>
      </c>
      <c r="B69" s="61" t="s">
        <v>146</v>
      </c>
      <c r="C69" s="53" t="s">
        <v>147</v>
      </c>
      <c r="D69" s="2"/>
      <c r="E69" s="2"/>
      <c r="F69" s="2"/>
      <c r="G69" s="2"/>
      <c r="H69" s="55">
        <v>1412.91</v>
      </c>
      <c r="I69" s="55">
        <v>2000</v>
      </c>
      <c r="J69" s="55">
        <v>2000</v>
      </c>
      <c r="K69" s="56">
        <v>2000</v>
      </c>
      <c r="L69" s="2"/>
      <c r="M69" s="56">
        <f t="shared" si="9"/>
        <v>0</v>
      </c>
      <c r="N69" s="2"/>
      <c r="O69" s="2"/>
      <c r="Q69" s="57">
        <f t="shared" si="10"/>
        <v>100</v>
      </c>
      <c r="R69" s="57">
        <f t="shared" si="13"/>
        <v>141.55183274235443</v>
      </c>
      <c r="S69" s="57">
        <f t="shared" si="12"/>
        <v>100</v>
      </c>
      <c r="U69" s="63"/>
      <c r="W69" s="69"/>
      <c r="X69" s="7"/>
    </row>
    <row r="70" spans="1:25" x14ac:dyDescent="0.25">
      <c r="A70" s="46" t="s">
        <v>26</v>
      </c>
      <c r="B70" s="59" t="s">
        <v>33</v>
      </c>
      <c r="C70" s="48" t="s">
        <v>34</v>
      </c>
      <c r="D70" s="2"/>
      <c r="E70" s="2"/>
      <c r="F70" s="2"/>
      <c r="G70" s="2"/>
      <c r="H70" s="49">
        <f>H71+H72+H74+H75+H77+H79+H80+H81+H82+H83+H85+H87+H88+H90+H91+H94+H96+H98+H100+H101+H73+H76+H84+H78+H89+H92+H93+H99+H97+H103+H104+H95+H102+H86</f>
        <v>129473.87</v>
      </c>
      <c r="I70" s="49">
        <f>I71+I72+I74+I75+I77+I79+I80+I81+I82+I83+I85+I87+I88+I90+I91+I94+I96+I98+I100+I101+I73+I76+I84+I78+I89+I92+I93+I99+I97+I103+I104+I95+I102+I86</f>
        <v>88100</v>
      </c>
      <c r="J70" s="49">
        <f>J71+J72+J74+J75+J77+J79+J80+J81+J82+J83+J85+J87+J88+J90+J91+J94+J96+J98+J100+J101+J73+J76+J84+J78+J89+J92+J93+J99+J97+J103+J104+J95+J102+J86</f>
        <v>50700</v>
      </c>
      <c r="K70" s="50">
        <f>K71+K72+K74+K75+K77+K78+K79+K80+K81+K82+K83+K85+K87+K88+K90+K91+K94+K96+K98+K100+K101+K93+K73+K76+K84+K89+K92+K99+K103+K97+K104+K95+K102+K86</f>
        <v>49120.83</v>
      </c>
      <c r="L70" s="2"/>
      <c r="M70" s="50">
        <f>M71+M72+M74+M75+M77+M78+M79+M80+M81+M82+M83+M85+M87+M88+M90+M91+M94+M96+M98+M100+M101+M93+M73+M76+M84+M89+M92+M99+M103+M97+M104+M95+M102+M86</f>
        <v>1579.1700000000005</v>
      </c>
      <c r="N70" s="2"/>
      <c r="O70" s="2"/>
      <c r="Q70" s="49">
        <f>K70/I70*100</f>
        <v>55.755766174801366</v>
      </c>
      <c r="R70" s="49">
        <f>K70/H70*100</f>
        <v>37.938797998391493</v>
      </c>
      <c r="S70" s="49">
        <f>K70/J70*100</f>
        <v>96.885266272189355</v>
      </c>
      <c r="U70" s="7"/>
      <c r="V70" s="7"/>
      <c r="W70" s="69"/>
    </row>
    <row r="71" spans="1:25" x14ac:dyDescent="0.25">
      <c r="A71" s="60" t="s">
        <v>148</v>
      </c>
      <c r="B71" s="61" t="s">
        <v>93</v>
      </c>
      <c r="C71" s="53" t="s">
        <v>94</v>
      </c>
      <c r="D71" s="2"/>
      <c r="E71" s="2"/>
      <c r="F71" s="2"/>
      <c r="G71" s="2"/>
      <c r="H71" s="55">
        <v>0</v>
      </c>
      <c r="I71" s="55">
        <v>0</v>
      </c>
      <c r="J71" s="55">
        <v>0</v>
      </c>
      <c r="K71" s="56">
        <v>0</v>
      </c>
      <c r="L71" s="2"/>
      <c r="M71" s="56">
        <f>J71-K71</f>
        <v>0</v>
      </c>
      <c r="N71" s="2"/>
      <c r="O71" s="2"/>
      <c r="Q71" s="62" t="s">
        <v>38</v>
      </c>
      <c r="R71" s="62" t="s">
        <v>38</v>
      </c>
      <c r="S71" s="62" t="s">
        <v>38</v>
      </c>
      <c r="U71" s="63"/>
      <c r="W71" s="69"/>
      <c r="X71" s="35"/>
    </row>
    <row r="72" spans="1:25" x14ac:dyDescent="0.25">
      <c r="A72" s="60" t="s">
        <v>149</v>
      </c>
      <c r="B72" s="61" t="s">
        <v>150</v>
      </c>
      <c r="C72" s="53" t="s">
        <v>151</v>
      </c>
      <c r="D72" s="2"/>
      <c r="E72" s="2"/>
      <c r="F72" s="2"/>
      <c r="G72" s="2"/>
      <c r="H72" s="55">
        <v>0</v>
      </c>
      <c r="I72" s="55">
        <v>0</v>
      </c>
      <c r="J72" s="55">
        <v>0</v>
      </c>
      <c r="K72" s="56">
        <v>0</v>
      </c>
      <c r="L72" s="2"/>
      <c r="M72" s="56">
        <f t="shared" ref="M72:M104" si="14">J72-K72</f>
        <v>0</v>
      </c>
      <c r="N72" s="2"/>
      <c r="O72" s="2"/>
      <c r="Q72" s="62" t="s">
        <v>38</v>
      </c>
      <c r="R72" s="62" t="s">
        <v>38</v>
      </c>
      <c r="S72" s="62" t="s">
        <v>38</v>
      </c>
      <c r="U72" s="63"/>
      <c r="V72" s="7"/>
      <c r="W72" s="69"/>
      <c r="X72" s="35"/>
    </row>
    <row r="73" spans="1:25" x14ac:dyDescent="0.25">
      <c r="A73" s="60" t="s">
        <v>152</v>
      </c>
      <c r="B73" s="60">
        <v>3121</v>
      </c>
      <c r="C73" s="53" t="s">
        <v>97</v>
      </c>
      <c r="D73" s="2"/>
      <c r="E73" s="2"/>
      <c r="F73" s="2"/>
      <c r="G73" s="2"/>
      <c r="H73" s="55">
        <v>0</v>
      </c>
      <c r="I73" s="55">
        <v>0</v>
      </c>
      <c r="J73" s="55">
        <v>0</v>
      </c>
      <c r="K73" s="56">
        <v>0</v>
      </c>
      <c r="L73" s="2"/>
      <c r="M73" s="56">
        <f t="shared" si="14"/>
        <v>0</v>
      </c>
      <c r="N73" s="2"/>
      <c r="O73" s="2"/>
      <c r="Q73" s="62" t="s">
        <v>38</v>
      </c>
      <c r="R73" s="62" t="s">
        <v>38</v>
      </c>
      <c r="S73" s="62" t="s">
        <v>38</v>
      </c>
      <c r="U73" s="63"/>
      <c r="V73" s="7"/>
      <c r="W73" s="69"/>
      <c r="X73" s="35"/>
    </row>
    <row r="74" spans="1:25" ht="15" customHeight="1" x14ac:dyDescent="0.25">
      <c r="A74" s="60" t="s">
        <v>153</v>
      </c>
      <c r="B74" s="61" t="s">
        <v>99</v>
      </c>
      <c r="C74" s="53" t="s">
        <v>100</v>
      </c>
      <c r="D74" s="2"/>
      <c r="E74" s="2"/>
      <c r="F74" s="2"/>
      <c r="G74" s="2"/>
      <c r="H74" s="55">
        <v>0</v>
      </c>
      <c r="I74" s="55">
        <v>0</v>
      </c>
      <c r="J74" s="55">
        <v>0</v>
      </c>
      <c r="K74" s="86">
        <v>0</v>
      </c>
      <c r="L74" s="54"/>
      <c r="M74" s="56">
        <f t="shared" si="14"/>
        <v>0</v>
      </c>
      <c r="N74" s="2"/>
      <c r="O74" s="2"/>
      <c r="Q74" s="62" t="s">
        <v>38</v>
      </c>
      <c r="R74" s="62" t="s">
        <v>38</v>
      </c>
      <c r="S74" s="62" t="s">
        <v>38</v>
      </c>
      <c r="U74" s="63"/>
      <c r="V74" s="7"/>
      <c r="W74" s="69"/>
      <c r="X74" s="35"/>
    </row>
    <row r="75" spans="1:25" x14ac:dyDescent="0.25">
      <c r="A75" s="60" t="s">
        <v>154</v>
      </c>
      <c r="B75" s="61" t="s">
        <v>155</v>
      </c>
      <c r="C75" s="53" t="s">
        <v>156</v>
      </c>
      <c r="D75" s="2"/>
      <c r="E75" s="2"/>
      <c r="F75" s="2"/>
      <c r="G75" s="2"/>
      <c r="H75" s="55">
        <v>8284.82</v>
      </c>
      <c r="I75" s="55">
        <v>9000</v>
      </c>
      <c r="J75" s="55">
        <v>5000</v>
      </c>
      <c r="K75" s="86">
        <v>3218.45</v>
      </c>
      <c r="L75" s="54"/>
      <c r="M75" s="56">
        <f t="shared" si="14"/>
        <v>1781.5500000000002</v>
      </c>
      <c r="N75" s="2"/>
      <c r="O75" s="2"/>
      <c r="Q75" s="62">
        <f t="shared" ref="Q75:Q104" si="15">K75/I75*100</f>
        <v>35.760555555555548</v>
      </c>
      <c r="R75" s="62">
        <f>K75/H75*100</f>
        <v>38.84755492575578</v>
      </c>
      <c r="S75" s="62">
        <f t="shared" ref="S75:S104" si="16">K75/J75*100</f>
        <v>64.369</v>
      </c>
      <c r="U75" s="63"/>
      <c r="W75" s="69"/>
      <c r="X75" s="35"/>
      <c r="Y75" s="7"/>
    </row>
    <row r="76" spans="1:25" x14ac:dyDescent="0.25">
      <c r="A76" s="60" t="s">
        <v>157</v>
      </c>
      <c r="B76" s="60">
        <v>3212</v>
      </c>
      <c r="C76" s="53" t="s">
        <v>103</v>
      </c>
      <c r="D76" s="2"/>
      <c r="E76" s="2"/>
      <c r="F76" s="2"/>
      <c r="G76" s="2"/>
      <c r="H76" s="55">
        <v>0</v>
      </c>
      <c r="I76" s="55">
        <v>200</v>
      </c>
      <c r="J76" s="55">
        <v>200</v>
      </c>
      <c r="K76" s="86">
        <v>18.41</v>
      </c>
      <c r="L76" s="54"/>
      <c r="M76" s="56">
        <f t="shared" si="14"/>
        <v>181.59</v>
      </c>
      <c r="N76" s="2"/>
      <c r="O76" s="2"/>
      <c r="Q76" s="62">
        <f t="shared" si="15"/>
        <v>9.2050000000000001</v>
      </c>
      <c r="R76" s="62" t="s">
        <v>38</v>
      </c>
      <c r="S76" s="62">
        <f t="shared" si="16"/>
        <v>9.2050000000000001</v>
      </c>
      <c r="U76" s="63"/>
      <c r="V76" s="7"/>
      <c r="W76" s="69"/>
      <c r="X76" s="35"/>
    </row>
    <row r="77" spans="1:25" ht="12" customHeight="1" x14ac:dyDescent="0.25">
      <c r="A77" s="60" t="s">
        <v>158</v>
      </c>
      <c r="B77" s="61" t="s">
        <v>105</v>
      </c>
      <c r="C77" s="53" t="s">
        <v>106</v>
      </c>
      <c r="D77" s="2"/>
      <c r="E77" s="2"/>
      <c r="F77" s="2"/>
      <c r="G77" s="2"/>
      <c r="H77" s="55">
        <v>4284.6000000000004</v>
      </c>
      <c r="I77" s="55">
        <v>3000</v>
      </c>
      <c r="J77" s="55">
        <v>0</v>
      </c>
      <c r="K77" s="86">
        <v>0</v>
      </c>
      <c r="L77" s="54"/>
      <c r="M77" s="56">
        <f t="shared" si="14"/>
        <v>0</v>
      </c>
      <c r="N77" s="2"/>
      <c r="O77" s="2"/>
      <c r="Q77" s="62">
        <f t="shared" si="15"/>
        <v>0</v>
      </c>
      <c r="R77" s="62">
        <f t="shared" ref="R77:R84" si="17">K77/H77*100</f>
        <v>0</v>
      </c>
      <c r="S77" s="62" t="s">
        <v>38</v>
      </c>
      <c r="U77" s="63"/>
      <c r="W77" s="69"/>
      <c r="X77" s="7"/>
    </row>
    <row r="78" spans="1:25" x14ac:dyDescent="0.25">
      <c r="A78" s="60" t="s">
        <v>159</v>
      </c>
      <c r="B78" s="61" t="s">
        <v>108</v>
      </c>
      <c r="C78" s="53" t="s">
        <v>109</v>
      </c>
      <c r="D78" s="2"/>
      <c r="E78" s="2"/>
      <c r="F78" s="2"/>
      <c r="G78" s="2"/>
      <c r="H78" s="55">
        <v>4660.97</v>
      </c>
      <c r="I78" s="55">
        <v>4000</v>
      </c>
      <c r="J78" s="55">
        <v>0</v>
      </c>
      <c r="K78" s="86">
        <v>0</v>
      </c>
      <c r="L78" s="54"/>
      <c r="M78" s="56">
        <f t="shared" si="14"/>
        <v>0</v>
      </c>
      <c r="N78" s="2"/>
      <c r="O78" s="2"/>
      <c r="Q78" s="62">
        <f t="shared" si="15"/>
        <v>0</v>
      </c>
      <c r="R78" s="62">
        <f t="shared" si="17"/>
        <v>0</v>
      </c>
      <c r="S78" s="62" t="s">
        <v>38</v>
      </c>
      <c r="U78" s="63"/>
      <c r="V78" s="7"/>
      <c r="W78" s="69"/>
      <c r="X78" s="35"/>
    </row>
    <row r="79" spans="1:25" ht="15.75" customHeight="1" x14ac:dyDescent="0.25">
      <c r="A79" s="60" t="s">
        <v>160</v>
      </c>
      <c r="B79" s="61" t="s">
        <v>111</v>
      </c>
      <c r="C79" s="53" t="s">
        <v>112</v>
      </c>
      <c r="D79" s="2"/>
      <c r="E79" s="2"/>
      <c r="F79" s="2"/>
      <c r="G79" s="2"/>
      <c r="H79" s="55">
        <v>6360.89</v>
      </c>
      <c r="I79" s="55">
        <v>6000</v>
      </c>
      <c r="J79" s="55">
        <v>0</v>
      </c>
      <c r="K79" s="86">
        <v>0</v>
      </c>
      <c r="L79" s="54"/>
      <c r="M79" s="56">
        <f t="shared" si="14"/>
        <v>0</v>
      </c>
      <c r="N79" s="2"/>
      <c r="O79" s="2"/>
      <c r="Q79" s="62">
        <f t="shared" si="15"/>
        <v>0</v>
      </c>
      <c r="R79" s="62">
        <f t="shared" si="17"/>
        <v>0</v>
      </c>
      <c r="S79" s="62" t="s">
        <v>38</v>
      </c>
      <c r="U79" s="63"/>
      <c r="V79" s="7"/>
      <c r="W79" s="69"/>
      <c r="X79" s="63"/>
    </row>
    <row r="80" spans="1:25" x14ac:dyDescent="0.25">
      <c r="A80" s="60" t="s">
        <v>161</v>
      </c>
      <c r="B80" s="61" t="s">
        <v>114</v>
      </c>
      <c r="C80" s="53" t="s">
        <v>115</v>
      </c>
      <c r="D80" s="2"/>
      <c r="E80" s="2"/>
      <c r="F80" s="2"/>
      <c r="G80" s="2"/>
      <c r="H80" s="55">
        <v>73.55</v>
      </c>
      <c r="I80" s="55">
        <v>500</v>
      </c>
      <c r="J80" s="55">
        <v>100</v>
      </c>
      <c r="K80" s="86">
        <v>164.64</v>
      </c>
      <c r="L80" s="54"/>
      <c r="M80" s="56">
        <f t="shared" si="14"/>
        <v>-64.639999999999986</v>
      </c>
      <c r="N80" s="2"/>
      <c r="O80" s="2"/>
      <c r="Q80" s="62">
        <f t="shared" si="15"/>
        <v>32.927999999999997</v>
      </c>
      <c r="R80" s="62">
        <f t="shared" si="17"/>
        <v>223.84772263766143</v>
      </c>
      <c r="S80" s="62">
        <f t="shared" si="16"/>
        <v>164.64</v>
      </c>
      <c r="U80" s="63"/>
      <c r="W80" s="7"/>
      <c r="X80" s="7"/>
    </row>
    <row r="81" spans="1:25" x14ac:dyDescent="0.25">
      <c r="A81" s="60" t="s">
        <v>162</v>
      </c>
      <c r="B81" s="61" t="s">
        <v>163</v>
      </c>
      <c r="C81" s="53" t="s">
        <v>164</v>
      </c>
      <c r="D81" s="2"/>
      <c r="E81" s="2"/>
      <c r="F81" s="2"/>
      <c r="G81" s="2"/>
      <c r="H81" s="55">
        <v>424.23</v>
      </c>
      <c r="I81" s="55">
        <v>0</v>
      </c>
      <c r="J81" s="55">
        <v>0</v>
      </c>
      <c r="K81" s="86">
        <v>143.38999999999999</v>
      </c>
      <c r="L81" s="54"/>
      <c r="M81" s="56">
        <f t="shared" si="14"/>
        <v>-143.38999999999999</v>
      </c>
      <c r="N81" s="2"/>
      <c r="O81" s="2"/>
      <c r="Q81" s="62" t="s">
        <v>38</v>
      </c>
      <c r="R81" s="62">
        <f t="shared" si="17"/>
        <v>33.800061287509131</v>
      </c>
      <c r="S81" s="62" t="s">
        <v>38</v>
      </c>
      <c r="W81" s="7"/>
      <c r="X81" s="63"/>
    </row>
    <row r="82" spans="1:25" x14ac:dyDescent="0.25">
      <c r="A82" s="60" t="s">
        <v>165</v>
      </c>
      <c r="B82" s="61" t="s">
        <v>166</v>
      </c>
      <c r="C82" s="53" t="s">
        <v>167</v>
      </c>
      <c r="D82" s="2"/>
      <c r="E82" s="2"/>
      <c r="F82" s="2"/>
      <c r="G82" s="2"/>
      <c r="H82" s="55">
        <v>22.16</v>
      </c>
      <c r="I82" s="55">
        <v>500</v>
      </c>
      <c r="J82" s="55">
        <v>500</v>
      </c>
      <c r="K82" s="86">
        <v>0</v>
      </c>
      <c r="L82" s="54"/>
      <c r="M82" s="56">
        <f t="shared" si="14"/>
        <v>500</v>
      </c>
      <c r="N82" s="2"/>
      <c r="O82" s="2"/>
      <c r="Q82" s="62">
        <f t="shared" si="15"/>
        <v>0</v>
      </c>
      <c r="R82" s="62">
        <f t="shared" si="17"/>
        <v>0</v>
      </c>
      <c r="S82" s="62">
        <f t="shared" si="16"/>
        <v>0</v>
      </c>
      <c r="U82" s="63"/>
      <c r="W82" s="63"/>
      <c r="X82" s="63"/>
    </row>
    <row r="83" spans="1:25" x14ac:dyDescent="0.25">
      <c r="A83" s="60" t="s">
        <v>168</v>
      </c>
      <c r="B83" s="61" t="s">
        <v>169</v>
      </c>
      <c r="C83" s="53" t="s">
        <v>116</v>
      </c>
      <c r="D83" s="2"/>
      <c r="E83" s="2"/>
      <c r="F83" s="2"/>
      <c r="G83" s="2"/>
      <c r="H83" s="55">
        <v>4654.1099999999997</v>
      </c>
      <c r="I83" s="55">
        <v>1000</v>
      </c>
      <c r="J83" s="55">
        <v>1000</v>
      </c>
      <c r="K83" s="86">
        <v>1171.44</v>
      </c>
      <c r="L83" s="54"/>
      <c r="M83" s="56">
        <f t="shared" si="14"/>
        <v>-171.44000000000005</v>
      </c>
      <c r="N83" s="2"/>
      <c r="O83" s="2"/>
      <c r="Q83" s="62">
        <f t="shared" si="15"/>
        <v>117.14400000000001</v>
      </c>
      <c r="R83" s="62">
        <f t="shared" si="17"/>
        <v>25.170011022515588</v>
      </c>
      <c r="S83" s="62">
        <f t="shared" si="16"/>
        <v>117.14400000000001</v>
      </c>
      <c r="U83" s="63"/>
      <c r="W83" s="63"/>
    </row>
    <row r="84" spans="1:25" x14ac:dyDescent="0.25">
      <c r="A84" s="60" t="s">
        <v>170</v>
      </c>
      <c r="B84" s="60">
        <v>3231</v>
      </c>
      <c r="C84" s="53" t="s">
        <v>119</v>
      </c>
      <c r="D84" s="2"/>
      <c r="E84" s="2"/>
      <c r="F84" s="2"/>
      <c r="G84" s="2"/>
      <c r="H84" s="55">
        <v>3453.39</v>
      </c>
      <c r="I84" s="55">
        <v>1300</v>
      </c>
      <c r="J84" s="55">
        <v>1300</v>
      </c>
      <c r="K84" s="86">
        <v>2220.4699999999998</v>
      </c>
      <c r="L84" s="54"/>
      <c r="M84" s="56">
        <f t="shared" si="14"/>
        <v>-920.4699999999998</v>
      </c>
      <c r="N84" s="2"/>
      <c r="O84" s="2"/>
      <c r="Q84" s="62">
        <f t="shared" si="15"/>
        <v>170.80538461538458</v>
      </c>
      <c r="R84" s="62">
        <f t="shared" si="17"/>
        <v>64.298269236894754</v>
      </c>
      <c r="S84" s="62">
        <f t="shared" si="16"/>
        <v>170.80538461538458</v>
      </c>
      <c r="U84" s="63"/>
      <c r="V84" s="7"/>
    </row>
    <row r="85" spans="1:25" x14ac:dyDescent="0.25">
      <c r="A85" s="60" t="s">
        <v>171</v>
      </c>
      <c r="B85" s="61" t="s">
        <v>172</v>
      </c>
      <c r="C85" s="53" t="s">
        <v>120</v>
      </c>
      <c r="D85" s="2"/>
      <c r="E85" s="2"/>
      <c r="F85" s="2"/>
      <c r="G85" s="2"/>
      <c r="H85" s="55">
        <v>0</v>
      </c>
      <c r="I85" s="55">
        <v>0</v>
      </c>
      <c r="J85" s="55">
        <v>0</v>
      </c>
      <c r="K85" s="86">
        <v>0</v>
      </c>
      <c r="L85" s="54"/>
      <c r="M85" s="56">
        <f t="shared" si="14"/>
        <v>0</v>
      </c>
      <c r="N85" s="2"/>
      <c r="O85" s="2"/>
      <c r="Q85" s="62" t="s">
        <v>38</v>
      </c>
      <c r="R85" s="62" t="s">
        <v>38</v>
      </c>
      <c r="S85" s="62" t="s">
        <v>38</v>
      </c>
      <c r="U85" s="63"/>
    </row>
    <row r="86" spans="1:25" x14ac:dyDescent="0.25">
      <c r="A86" s="60"/>
      <c r="B86" s="60">
        <v>3235</v>
      </c>
      <c r="C86" s="53" t="s">
        <v>126</v>
      </c>
      <c r="D86" s="2"/>
      <c r="E86" s="2"/>
      <c r="F86" s="2"/>
      <c r="G86" s="2"/>
      <c r="H86" s="55">
        <v>4122.16</v>
      </c>
      <c r="I86" s="55">
        <v>4500</v>
      </c>
      <c r="J86" s="55">
        <v>0</v>
      </c>
      <c r="K86" s="86">
        <v>0</v>
      </c>
      <c r="L86" s="54"/>
      <c r="M86" s="56">
        <f t="shared" si="14"/>
        <v>0</v>
      </c>
      <c r="N86" s="2"/>
      <c r="O86" s="2"/>
      <c r="Q86" s="62">
        <f t="shared" si="15"/>
        <v>0</v>
      </c>
      <c r="R86" s="62">
        <f>K86/H86*100</f>
        <v>0</v>
      </c>
      <c r="S86" s="62" t="s">
        <v>38</v>
      </c>
    </row>
    <row r="87" spans="1:25" x14ac:dyDescent="0.25">
      <c r="A87" s="60" t="s">
        <v>173</v>
      </c>
      <c r="B87" s="61" t="s">
        <v>174</v>
      </c>
      <c r="C87" s="53" t="s">
        <v>175</v>
      </c>
      <c r="D87" s="2"/>
      <c r="E87" s="2"/>
      <c r="F87" s="2"/>
      <c r="G87" s="2"/>
      <c r="H87" s="55">
        <v>0</v>
      </c>
      <c r="I87" s="55">
        <v>0</v>
      </c>
      <c r="J87" s="55">
        <v>0</v>
      </c>
      <c r="K87" s="86">
        <v>0</v>
      </c>
      <c r="L87" s="54"/>
      <c r="M87" s="56">
        <f t="shared" si="14"/>
        <v>0</v>
      </c>
      <c r="N87" s="2"/>
      <c r="O87" s="2"/>
      <c r="Q87" s="62" t="s">
        <v>38</v>
      </c>
      <c r="R87" s="62" t="s">
        <v>38</v>
      </c>
      <c r="S87" s="62" t="s">
        <v>38</v>
      </c>
      <c r="U87" s="63"/>
      <c r="V87" s="7"/>
    </row>
    <row r="88" spans="1:25" x14ac:dyDescent="0.25">
      <c r="A88" s="60" t="s">
        <v>176</v>
      </c>
      <c r="B88" s="61" t="s">
        <v>128</v>
      </c>
      <c r="C88" s="53" t="s">
        <v>129</v>
      </c>
      <c r="D88" s="2"/>
      <c r="E88" s="2"/>
      <c r="F88" s="2"/>
      <c r="G88" s="2"/>
      <c r="H88" s="55">
        <v>5000</v>
      </c>
      <c r="I88" s="55">
        <v>5000</v>
      </c>
      <c r="J88" s="55">
        <v>1000</v>
      </c>
      <c r="K88" s="86">
        <v>1000</v>
      </c>
      <c r="L88" s="54"/>
      <c r="M88" s="56">
        <f t="shared" si="14"/>
        <v>0</v>
      </c>
      <c r="N88" s="2"/>
      <c r="O88" s="2"/>
      <c r="Q88" s="62">
        <f t="shared" si="15"/>
        <v>20</v>
      </c>
      <c r="R88" s="62">
        <f>K88/H88*100</f>
        <v>20</v>
      </c>
      <c r="S88" s="62">
        <f t="shared" si="16"/>
        <v>100</v>
      </c>
      <c r="W88" s="63"/>
    </row>
    <row r="89" spans="1:25" x14ac:dyDescent="0.25">
      <c r="A89" s="60" t="s">
        <v>177</v>
      </c>
      <c r="B89" s="60">
        <v>3238</v>
      </c>
      <c r="C89" s="53" t="s">
        <v>132</v>
      </c>
      <c r="D89" s="2"/>
      <c r="E89" s="2"/>
      <c r="F89" s="2"/>
      <c r="G89" s="2"/>
      <c r="H89" s="55">
        <v>8067.41</v>
      </c>
      <c r="I89" s="55">
        <v>8700</v>
      </c>
      <c r="J89" s="55">
        <v>0</v>
      </c>
      <c r="K89" s="86">
        <v>0</v>
      </c>
      <c r="L89" s="54"/>
      <c r="M89" s="56">
        <f t="shared" si="14"/>
        <v>0</v>
      </c>
      <c r="N89" s="2"/>
      <c r="O89" s="2"/>
      <c r="Q89" s="62">
        <f t="shared" si="15"/>
        <v>0</v>
      </c>
      <c r="R89" s="62">
        <f>K89/H89*100</f>
        <v>0</v>
      </c>
      <c r="S89" s="62" t="s">
        <v>38</v>
      </c>
      <c r="U89" s="63"/>
      <c r="W89" s="63"/>
      <c r="Y89" s="63"/>
    </row>
    <row r="90" spans="1:25" x14ac:dyDescent="0.25">
      <c r="A90" s="60" t="s">
        <v>178</v>
      </c>
      <c r="B90" s="61" t="s">
        <v>134</v>
      </c>
      <c r="C90" s="53" t="s">
        <v>135</v>
      </c>
      <c r="D90" s="2"/>
      <c r="E90" s="2"/>
      <c r="F90" s="2"/>
      <c r="G90" s="2"/>
      <c r="H90" s="55">
        <v>1000</v>
      </c>
      <c r="I90" s="55">
        <v>1000</v>
      </c>
      <c r="J90" s="55">
        <v>1000</v>
      </c>
      <c r="K90" s="86">
        <v>1000</v>
      </c>
      <c r="L90" s="54"/>
      <c r="M90" s="56">
        <f t="shared" si="14"/>
        <v>0</v>
      </c>
      <c r="N90" s="2"/>
      <c r="O90" s="2"/>
      <c r="Q90" s="62">
        <f t="shared" si="15"/>
        <v>100</v>
      </c>
      <c r="R90" s="62">
        <f>K90/H90*100</f>
        <v>100</v>
      </c>
      <c r="S90" s="62">
        <f t="shared" si="16"/>
        <v>100</v>
      </c>
      <c r="U90" s="63"/>
      <c r="Y90" s="63"/>
    </row>
    <row r="91" spans="1:25" x14ac:dyDescent="0.25">
      <c r="A91" s="60" t="s">
        <v>179</v>
      </c>
      <c r="B91" s="61" t="s">
        <v>180</v>
      </c>
      <c r="C91" s="53" t="s">
        <v>181</v>
      </c>
      <c r="D91" s="2"/>
      <c r="E91" s="2"/>
      <c r="F91" s="2"/>
      <c r="G91" s="2"/>
      <c r="H91" s="55">
        <v>0</v>
      </c>
      <c r="I91" s="55">
        <v>200</v>
      </c>
      <c r="J91" s="55">
        <v>200</v>
      </c>
      <c r="K91" s="86">
        <v>0</v>
      </c>
      <c r="L91" s="54"/>
      <c r="M91" s="56">
        <f t="shared" si="14"/>
        <v>200</v>
      </c>
      <c r="N91" s="2"/>
      <c r="O91" s="2"/>
      <c r="Q91" s="62">
        <f t="shared" si="15"/>
        <v>0</v>
      </c>
      <c r="R91" s="62" t="s">
        <v>38</v>
      </c>
      <c r="S91" s="62">
        <f t="shared" si="16"/>
        <v>0</v>
      </c>
      <c r="U91" s="63"/>
    </row>
    <row r="92" spans="1:25" x14ac:dyDescent="0.25">
      <c r="A92" s="60" t="s">
        <v>152</v>
      </c>
      <c r="B92" s="60">
        <v>3291</v>
      </c>
      <c r="C92" s="53" t="s">
        <v>138</v>
      </c>
      <c r="D92" s="2"/>
      <c r="E92" s="2"/>
      <c r="F92" s="2"/>
      <c r="G92" s="2"/>
      <c r="H92" s="55">
        <v>0</v>
      </c>
      <c r="I92" s="55">
        <v>100</v>
      </c>
      <c r="J92" s="55">
        <v>100</v>
      </c>
      <c r="K92" s="86">
        <v>0.12</v>
      </c>
      <c r="L92" s="54"/>
      <c r="M92" s="56">
        <f t="shared" si="14"/>
        <v>99.88</v>
      </c>
      <c r="N92" s="2"/>
      <c r="O92" s="2"/>
      <c r="Q92" s="62">
        <f t="shared" si="15"/>
        <v>0.12</v>
      </c>
      <c r="R92" s="62" t="s">
        <v>38</v>
      </c>
      <c r="S92" s="62">
        <f t="shared" si="16"/>
        <v>0.12</v>
      </c>
      <c r="U92" s="63"/>
      <c r="W92" s="7"/>
      <c r="Y92" s="63"/>
    </row>
    <row r="93" spans="1:25" x14ac:dyDescent="0.25">
      <c r="A93" s="60" t="s">
        <v>182</v>
      </c>
      <c r="B93" s="60">
        <v>3292</v>
      </c>
      <c r="C93" s="53" t="s">
        <v>141</v>
      </c>
      <c r="D93" s="2"/>
      <c r="E93" s="2"/>
      <c r="F93" s="2"/>
      <c r="G93" s="2"/>
      <c r="H93" s="55">
        <v>246.4</v>
      </c>
      <c r="I93" s="55">
        <v>1000</v>
      </c>
      <c r="J93" s="55">
        <v>1000</v>
      </c>
      <c r="K93" s="86">
        <v>1000</v>
      </c>
      <c r="L93" s="54"/>
      <c r="M93" s="56">
        <f t="shared" si="14"/>
        <v>0</v>
      </c>
      <c r="N93" s="2"/>
      <c r="O93" s="2"/>
      <c r="Q93" s="62">
        <f t="shared" si="15"/>
        <v>100</v>
      </c>
      <c r="R93" s="62">
        <f>K93/H93*100</f>
        <v>405.84415584415581</v>
      </c>
      <c r="S93" s="62">
        <f t="shared" si="16"/>
        <v>100</v>
      </c>
      <c r="U93" s="63"/>
      <c r="V93" s="7"/>
    </row>
    <row r="94" spans="1:25" x14ac:dyDescent="0.25">
      <c r="A94" s="60" t="s">
        <v>183</v>
      </c>
      <c r="B94" s="61" t="s">
        <v>184</v>
      </c>
      <c r="C94" s="53" t="s">
        <v>185</v>
      </c>
      <c r="D94" s="2"/>
      <c r="E94" s="2"/>
      <c r="F94" s="2"/>
      <c r="G94" s="2"/>
      <c r="H94" s="55">
        <v>4961.93</v>
      </c>
      <c r="I94" s="55">
        <v>5000</v>
      </c>
      <c r="J94" s="55">
        <v>5000</v>
      </c>
      <c r="K94" s="86">
        <v>5000</v>
      </c>
      <c r="L94" s="54"/>
      <c r="M94" s="56">
        <f t="shared" si="14"/>
        <v>0</v>
      </c>
      <c r="N94" s="2"/>
      <c r="O94" s="2"/>
      <c r="Q94" s="62">
        <f t="shared" si="15"/>
        <v>100</v>
      </c>
      <c r="R94" s="62">
        <f>K94/H94*100</f>
        <v>100.76724177890458</v>
      </c>
      <c r="S94" s="62">
        <f t="shared" si="16"/>
        <v>100</v>
      </c>
      <c r="U94" s="63"/>
      <c r="W94" s="7"/>
    </row>
    <row r="95" spans="1:25" x14ac:dyDescent="0.25">
      <c r="A95" s="60"/>
      <c r="B95" s="60">
        <v>3294</v>
      </c>
      <c r="C95" s="53" t="s">
        <v>186</v>
      </c>
      <c r="D95" s="2"/>
      <c r="E95" s="2"/>
      <c r="F95" s="2"/>
      <c r="G95" s="2"/>
      <c r="H95" s="55">
        <v>438</v>
      </c>
      <c r="I95" s="55">
        <v>1000</v>
      </c>
      <c r="J95" s="55">
        <v>1000</v>
      </c>
      <c r="K95" s="86">
        <v>438</v>
      </c>
      <c r="L95" s="54"/>
      <c r="M95" s="56">
        <f t="shared" si="14"/>
        <v>562</v>
      </c>
      <c r="N95" s="2"/>
      <c r="O95" s="2"/>
      <c r="Q95" s="62">
        <f t="shared" si="15"/>
        <v>43.8</v>
      </c>
      <c r="R95" s="62">
        <f>K95/H95*100</f>
        <v>100</v>
      </c>
      <c r="S95" s="62">
        <f t="shared" si="16"/>
        <v>43.8</v>
      </c>
      <c r="U95" s="63"/>
      <c r="Y95" s="63"/>
    </row>
    <row r="96" spans="1:25" ht="15.75" customHeight="1" x14ac:dyDescent="0.25">
      <c r="A96" s="60" t="s">
        <v>187</v>
      </c>
      <c r="B96" s="61" t="s">
        <v>188</v>
      </c>
      <c r="C96" s="53" t="s">
        <v>189</v>
      </c>
      <c r="D96" s="2"/>
      <c r="E96" s="2"/>
      <c r="F96" s="2"/>
      <c r="G96" s="2"/>
      <c r="H96" s="55">
        <v>6522.17</v>
      </c>
      <c r="I96" s="55">
        <v>700</v>
      </c>
      <c r="J96" s="55">
        <v>0</v>
      </c>
      <c r="K96" s="86">
        <v>0</v>
      </c>
      <c r="L96" s="54"/>
      <c r="M96" s="56">
        <f t="shared" si="14"/>
        <v>0</v>
      </c>
      <c r="N96" s="2"/>
      <c r="O96" s="2"/>
      <c r="Q96" s="62">
        <f t="shared" si="15"/>
        <v>0</v>
      </c>
      <c r="R96" s="62">
        <f>K96/H96*100</f>
        <v>0</v>
      </c>
      <c r="S96" s="62" t="s">
        <v>38</v>
      </c>
      <c r="U96" s="63"/>
      <c r="V96" s="7"/>
      <c r="Y96" s="63"/>
    </row>
    <row r="97" spans="1:24" x14ac:dyDescent="0.25">
      <c r="A97" s="60"/>
      <c r="B97" s="60">
        <v>3299</v>
      </c>
      <c r="C97" s="53" t="s">
        <v>190</v>
      </c>
      <c r="D97" s="2"/>
      <c r="E97" s="2"/>
      <c r="F97" s="2"/>
      <c r="G97" s="2"/>
      <c r="H97" s="55">
        <v>2093.54</v>
      </c>
      <c r="I97" s="55">
        <v>4000</v>
      </c>
      <c r="J97" s="55">
        <v>0</v>
      </c>
      <c r="K97" s="86">
        <v>0</v>
      </c>
      <c r="L97" s="54"/>
      <c r="M97" s="56">
        <f t="shared" si="14"/>
        <v>0</v>
      </c>
      <c r="N97" s="2"/>
      <c r="O97" s="2"/>
      <c r="Q97" s="62">
        <f t="shared" si="15"/>
        <v>0</v>
      </c>
      <c r="R97" s="62">
        <f>K97/H97*100</f>
        <v>0</v>
      </c>
      <c r="S97" s="62" t="s">
        <v>38</v>
      </c>
      <c r="W97" s="63"/>
    </row>
    <row r="98" spans="1:24" x14ac:dyDescent="0.25">
      <c r="A98" s="60" t="s">
        <v>191</v>
      </c>
      <c r="B98" s="61" t="s">
        <v>192</v>
      </c>
      <c r="C98" s="53" t="s">
        <v>193</v>
      </c>
      <c r="D98" s="2"/>
      <c r="E98" s="2"/>
      <c r="F98" s="2"/>
      <c r="G98" s="2"/>
      <c r="H98" s="55">
        <v>0</v>
      </c>
      <c r="I98" s="55">
        <v>0</v>
      </c>
      <c r="J98" s="55">
        <v>0</v>
      </c>
      <c r="K98" s="86">
        <v>0</v>
      </c>
      <c r="L98" s="54"/>
      <c r="M98" s="56">
        <f t="shared" si="14"/>
        <v>0</v>
      </c>
      <c r="N98" s="2"/>
      <c r="O98" s="2"/>
      <c r="Q98" s="62" t="s">
        <v>38</v>
      </c>
      <c r="R98" s="62" t="s">
        <v>38</v>
      </c>
      <c r="S98" s="62" t="s">
        <v>38</v>
      </c>
      <c r="U98" s="63"/>
      <c r="W98" s="63"/>
    </row>
    <row r="99" spans="1:24" x14ac:dyDescent="0.25">
      <c r="A99" s="60" t="s">
        <v>194</v>
      </c>
      <c r="B99" s="60">
        <v>3431</v>
      </c>
      <c r="C99" s="53" t="s">
        <v>147</v>
      </c>
      <c r="D99" s="2"/>
      <c r="E99" s="2"/>
      <c r="F99" s="2"/>
      <c r="G99" s="2"/>
      <c r="H99" s="55">
        <v>333.51</v>
      </c>
      <c r="I99" s="55">
        <v>700</v>
      </c>
      <c r="J99" s="55">
        <v>1000</v>
      </c>
      <c r="K99" s="86">
        <v>1247.92</v>
      </c>
      <c r="L99" s="54"/>
      <c r="M99" s="56">
        <f t="shared" si="14"/>
        <v>-247.92000000000007</v>
      </c>
      <c r="N99" s="2"/>
      <c r="O99" s="2"/>
      <c r="Q99" s="62">
        <f t="shared" si="15"/>
        <v>178.27428571428572</v>
      </c>
      <c r="R99" s="62">
        <f>K99/H99*100</f>
        <v>374.17768582651195</v>
      </c>
      <c r="S99" s="62">
        <f t="shared" si="16"/>
        <v>124.79200000000002</v>
      </c>
      <c r="U99" s="63"/>
      <c r="W99" s="63"/>
      <c r="X99" s="7"/>
    </row>
    <row r="100" spans="1:24" x14ac:dyDescent="0.25">
      <c r="A100" s="60" t="s">
        <v>195</v>
      </c>
      <c r="B100" s="61" t="s">
        <v>196</v>
      </c>
      <c r="C100" s="53" t="s">
        <v>197</v>
      </c>
      <c r="D100" s="2"/>
      <c r="E100" s="2"/>
      <c r="F100" s="2"/>
      <c r="G100" s="2"/>
      <c r="H100" s="55">
        <v>79.17</v>
      </c>
      <c r="I100" s="55">
        <v>100</v>
      </c>
      <c r="J100" s="55">
        <v>1700</v>
      </c>
      <c r="K100" s="86">
        <v>1584.74</v>
      </c>
      <c r="L100" s="54"/>
      <c r="M100" s="56">
        <f t="shared" si="14"/>
        <v>115.25999999999999</v>
      </c>
      <c r="N100" s="2"/>
      <c r="O100" s="2"/>
      <c r="Q100" s="62">
        <f t="shared" si="15"/>
        <v>1584.74</v>
      </c>
      <c r="R100" s="62">
        <f>K100/H100*100</f>
        <v>2001.6925603132499</v>
      </c>
      <c r="S100" s="62">
        <f t="shared" si="16"/>
        <v>93.22</v>
      </c>
      <c r="U100" s="63"/>
      <c r="W100" s="63"/>
      <c r="X100" s="7"/>
    </row>
    <row r="101" spans="1:24" x14ac:dyDescent="0.25">
      <c r="A101" s="60" t="s">
        <v>198</v>
      </c>
      <c r="B101" s="61" t="s">
        <v>199</v>
      </c>
      <c r="C101" s="53" t="s">
        <v>200</v>
      </c>
      <c r="D101" s="2"/>
      <c r="E101" s="2"/>
      <c r="F101" s="2"/>
      <c r="G101" s="2"/>
      <c r="H101" s="55">
        <v>190.86</v>
      </c>
      <c r="I101" s="55">
        <v>600</v>
      </c>
      <c r="J101" s="55">
        <v>600</v>
      </c>
      <c r="K101" s="86">
        <v>913.25</v>
      </c>
      <c r="L101" s="54"/>
      <c r="M101" s="56">
        <f t="shared" si="14"/>
        <v>-313.25</v>
      </c>
      <c r="N101" s="2"/>
      <c r="O101" s="2"/>
      <c r="Q101" s="62">
        <f t="shared" si="15"/>
        <v>152.20833333333331</v>
      </c>
      <c r="R101" s="62">
        <f>K101/H101*100</f>
        <v>478.49208844178975</v>
      </c>
      <c r="S101" s="62">
        <f t="shared" si="16"/>
        <v>152.20833333333331</v>
      </c>
      <c r="U101" s="63"/>
      <c r="V101" s="7"/>
      <c r="W101" s="63"/>
      <c r="X101" s="63"/>
    </row>
    <row r="102" spans="1:24" x14ac:dyDescent="0.25">
      <c r="A102" s="60"/>
      <c r="B102" s="60">
        <v>3811</v>
      </c>
      <c r="C102" s="53" t="s">
        <v>201</v>
      </c>
      <c r="D102" s="2"/>
      <c r="E102" s="2"/>
      <c r="F102" s="2"/>
      <c r="G102" s="2"/>
      <c r="H102" s="55">
        <v>0</v>
      </c>
      <c r="I102" s="55">
        <v>0</v>
      </c>
      <c r="J102" s="55">
        <v>0</v>
      </c>
      <c r="K102" s="86">
        <v>0</v>
      </c>
      <c r="L102" s="54"/>
      <c r="M102" s="56">
        <f t="shared" si="14"/>
        <v>0</v>
      </c>
      <c r="N102" s="2"/>
      <c r="O102" s="2"/>
      <c r="Q102" s="62" t="s">
        <v>38</v>
      </c>
      <c r="R102" s="62" t="s">
        <v>38</v>
      </c>
      <c r="S102" s="62" t="s">
        <v>38</v>
      </c>
      <c r="W102" s="63"/>
      <c r="X102" s="63"/>
    </row>
    <row r="103" spans="1:24" x14ac:dyDescent="0.25">
      <c r="A103" s="60" t="s">
        <v>152</v>
      </c>
      <c r="B103" s="60">
        <v>3835</v>
      </c>
      <c r="C103" s="53" t="s">
        <v>202</v>
      </c>
      <c r="D103" s="2"/>
      <c r="E103" s="2"/>
      <c r="F103" s="2"/>
      <c r="G103" s="2"/>
      <c r="H103" s="55">
        <v>0</v>
      </c>
      <c r="I103" s="55">
        <v>0</v>
      </c>
      <c r="J103" s="55">
        <v>0</v>
      </c>
      <c r="K103" s="86">
        <v>0</v>
      </c>
      <c r="L103" s="54"/>
      <c r="M103" s="56">
        <f t="shared" si="14"/>
        <v>0</v>
      </c>
      <c r="N103" s="2"/>
      <c r="O103" s="2"/>
      <c r="Q103" s="62" t="s">
        <v>38</v>
      </c>
      <c r="R103" s="62" t="s">
        <v>38</v>
      </c>
      <c r="S103" s="62" t="s">
        <v>38</v>
      </c>
      <c r="U103" s="63"/>
      <c r="X103" s="7"/>
    </row>
    <row r="104" spans="1:24" ht="12.75" customHeight="1" x14ac:dyDescent="0.25">
      <c r="A104" s="60"/>
      <c r="B104" s="60">
        <v>5443</v>
      </c>
      <c r="C104" s="53" t="s">
        <v>203</v>
      </c>
      <c r="D104" s="2"/>
      <c r="E104" s="2"/>
      <c r="F104" s="2"/>
      <c r="G104" s="2"/>
      <c r="H104" s="55">
        <v>64200</v>
      </c>
      <c r="I104" s="55">
        <v>30000</v>
      </c>
      <c r="J104" s="55">
        <v>30000</v>
      </c>
      <c r="K104" s="86">
        <v>30000</v>
      </c>
      <c r="L104" s="54"/>
      <c r="M104" s="56">
        <f t="shared" si="14"/>
        <v>0</v>
      </c>
      <c r="N104" s="2"/>
      <c r="O104" s="2"/>
      <c r="Q104" s="62">
        <f t="shared" si="15"/>
        <v>100</v>
      </c>
      <c r="R104" s="62">
        <f>K104/H104*100</f>
        <v>46.728971962616825</v>
      </c>
      <c r="S104" s="62">
        <f t="shared" si="16"/>
        <v>100</v>
      </c>
      <c r="V104" s="7"/>
      <c r="W104" s="63"/>
    </row>
    <row r="105" spans="1:24" x14ac:dyDescent="0.25">
      <c r="A105" s="46" t="s">
        <v>26</v>
      </c>
      <c r="B105" s="59" t="s">
        <v>48</v>
      </c>
      <c r="C105" s="48" t="s">
        <v>49</v>
      </c>
      <c r="D105" s="2"/>
      <c r="E105" s="2"/>
      <c r="F105" s="2"/>
      <c r="G105" s="2"/>
      <c r="H105" s="49">
        <f>H112+H115+H116+H117+H124+H126+H127+H125+H106+H107+H109+H113+H114+H118+H121+H122+H108+H110+H111+H120+H119+H123</f>
        <v>173918.83</v>
      </c>
      <c r="I105" s="49">
        <f>I112+I115+I116+I117+I124+I126+I127+I125+I106+I107+I109+I113+I114+I118+I121+I122+I108+I110+I111+I120+I119+I123</f>
        <v>119900</v>
      </c>
      <c r="J105" s="49">
        <f>J112+J115+J116+J117+J124+J126+J127+J125+J106+J107+J109+J113+J114+J118+J121+J122+J108+J110+J111+J120+J119+J123</f>
        <v>175100</v>
      </c>
      <c r="K105" s="50">
        <f>K106+K107+K109+K112+K113+K114+K115+K116+K117+K118+K124+K125+K126+K127+K121+K122+K108+K110+K111+K120+K119+K123</f>
        <v>222700.41000000003</v>
      </c>
      <c r="L105" s="2"/>
      <c r="M105" s="50">
        <f>M112+M115+M116+M117+M124+M126+M127+M125+M106+M107+M109+M113+M114+M118+M121+M122+M108+M110+M111+M120+M119+M123</f>
        <v>-47600.41</v>
      </c>
      <c r="N105" s="2"/>
      <c r="O105" s="2"/>
      <c r="Q105" s="49">
        <f>K105/I105*100</f>
        <v>185.73845704753964</v>
      </c>
      <c r="R105" s="49">
        <f>K105/H105*100</f>
        <v>128.04847525710704</v>
      </c>
      <c r="S105" s="49">
        <f>K105/J105*100</f>
        <v>127.18470017133068</v>
      </c>
      <c r="U105" s="7"/>
      <c r="W105" s="7"/>
    </row>
    <row r="106" spans="1:24" x14ac:dyDescent="0.25">
      <c r="A106" s="51"/>
      <c r="B106" s="60">
        <v>3111</v>
      </c>
      <c r="C106" s="53" t="s">
        <v>94</v>
      </c>
      <c r="D106" s="54"/>
      <c r="E106" s="54"/>
      <c r="F106" s="54"/>
      <c r="G106" s="54"/>
      <c r="H106" s="55">
        <v>30773.18</v>
      </c>
      <c r="I106" s="55">
        <v>0</v>
      </c>
      <c r="J106" s="55">
        <v>0</v>
      </c>
      <c r="K106" s="56">
        <v>5402.32</v>
      </c>
      <c r="L106" s="54"/>
      <c r="M106" s="56">
        <f>J106-K106</f>
        <v>-5402.32</v>
      </c>
      <c r="N106" s="54"/>
      <c r="O106" s="54"/>
      <c r="Q106" s="62" t="s">
        <v>38</v>
      </c>
      <c r="R106" s="57">
        <f>K105/H105*100</f>
        <v>128.04847525710704</v>
      </c>
      <c r="S106" s="62" t="s">
        <v>38</v>
      </c>
      <c r="V106" s="7"/>
    </row>
    <row r="107" spans="1:24" x14ac:dyDescent="0.25">
      <c r="A107" s="60" t="s">
        <v>204</v>
      </c>
      <c r="B107" s="60">
        <v>3121</v>
      </c>
      <c r="C107" s="53" t="s">
        <v>97</v>
      </c>
      <c r="D107" s="2"/>
      <c r="E107" s="2"/>
      <c r="F107" s="2"/>
      <c r="G107" s="2"/>
      <c r="H107" s="55">
        <v>24412.37</v>
      </c>
      <c r="I107" s="55">
        <v>25000</v>
      </c>
      <c r="J107" s="55">
        <v>25000</v>
      </c>
      <c r="K107" s="56">
        <v>21791</v>
      </c>
      <c r="L107" s="2"/>
      <c r="M107" s="56">
        <f t="shared" ref="M107:M127" si="18">J107-K107</f>
        <v>3209</v>
      </c>
      <c r="N107" s="54"/>
      <c r="O107" s="54"/>
      <c r="Q107" s="57">
        <f t="shared" ref="Q107:Q127" si="19">K107/I107*100</f>
        <v>87.164000000000001</v>
      </c>
      <c r="R107" s="57">
        <f>K106/H106*100</f>
        <v>17.555286778941923</v>
      </c>
      <c r="S107" s="57">
        <f t="shared" ref="S107:S127" si="20">K107/J107*100</f>
        <v>87.164000000000001</v>
      </c>
    </row>
    <row r="108" spans="1:24" x14ac:dyDescent="0.25">
      <c r="A108" s="60"/>
      <c r="B108" s="60">
        <v>3132</v>
      </c>
      <c r="C108" s="53" t="s">
        <v>100</v>
      </c>
      <c r="D108" s="2"/>
      <c r="E108" s="2"/>
      <c r="F108" s="2"/>
      <c r="G108" s="2"/>
      <c r="H108" s="55">
        <v>5077.83</v>
      </c>
      <c r="I108" s="55">
        <v>0</v>
      </c>
      <c r="J108" s="55">
        <v>0</v>
      </c>
      <c r="K108" s="56">
        <v>816.99</v>
      </c>
      <c r="L108" s="2"/>
      <c r="M108" s="56">
        <f t="shared" si="18"/>
        <v>-816.99</v>
      </c>
      <c r="N108" s="54"/>
      <c r="O108" s="54"/>
      <c r="Q108" s="62" t="s">
        <v>38</v>
      </c>
      <c r="R108" s="57">
        <f>K107/H107*100</f>
        <v>89.262124078899348</v>
      </c>
      <c r="S108" s="62" t="s">
        <v>38</v>
      </c>
      <c r="V108" s="7"/>
    </row>
    <row r="109" spans="1:24" x14ac:dyDescent="0.25">
      <c r="A109" s="51"/>
      <c r="B109" s="60">
        <v>3211</v>
      </c>
      <c r="C109" s="53" t="s">
        <v>156</v>
      </c>
      <c r="D109" s="2"/>
      <c r="E109" s="2"/>
      <c r="F109" s="2"/>
      <c r="G109" s="2"/>
      <c r="H109" s="55">
        <v>0</v>
      </c>
      <c r="I109" s="55">
        <v>0</v>
      </c>
      <c r="J109" s="55">
        <v>0</v>
      </c>
      <c r="K109" s="56">
        <v>0</v>
      </c>
      <c r="L109" s="2"/>
      <c r="M109" s="56">
        <f t="shared" si="18"/>
        <v>0</v>
      </c>
      <c r="N109" s="54"/>
      <c r="O109" s="54"/>
      <c r="Q109" s="62" t="s">
        <v>38</v>
      </c>
      <c r="R109" s="57">
        <f>K108/H108*100</f>
        <v>16.089353129191014</v>
      </c>
      <c r="S109" s="62" t="s">
        <v>38</v>
      </c>
      <c r="V109" s="7"/>
      <c r="X109" s="63"/>
    </row>
    <row r="110" spans="1:24" x14ac:dyDescent="0.25">
      <c r="A110" s="51"/>
      <c r="B110" s="60">
        <v>3213</v>
      </c>
      <c r="C110" s="53" t="s">
        <v>106</v>
      </c>
      <c r="D110" s="2"/>
      <c r="E110" s="2"/>
      <c r="F110" s="2"/>
      <c r="G110" s="2"/>
      <c r="H110" s="55">
        <v>0</v>
      </c>
      <c r="I110" s="55">
        <v>0</v>
      </c>
      <c r="J110" s="55">
        <v>3000</v>
      </c>
      <c r="K110" s="56">
        <v>692.5</v>
      </c>
      <c r="L110" s="2"/>
      <c r="M110" s="56">
        <f t="shared" si="18"/>
        <v>2307.5</v>
      </c>
      <c r="N110" s="54"/>
      <c r="O110" s="54"/>
      <c r="Q110" s="62" t="s">
        <v>38</v>
      </c>
      <c r="R110" s="62" t="s">
        <v>38</v>
      </c>
      <c r="S110" s="57">
        <f t="shared" si="20"/>
        <v>23.083333333333332</v>
      </c>
      <c r="V110" s="7"/>
      <c r="X110" s="63"/>
    </row>
    <row r="111" spans="1:24" x14ac:dyDescent="0.25">
      <c r="A111" s="51"/>
      <c r="B111" s="60">
        <v>3221</v>
      </c>
      <c r="C111" s="53" t="s">
        <v>109</v>
      </c>
      <c r="D111" s="2"/>
      <c r="E111" s="2"/>
      <c r="F111" s="2"/>
      <c r="G111" s="2"/>
      <c r="H111" s="55">
        <v>0</v>
      </c>
      <c r="I111" s="55">
        <v>0</v>
      </c>
      <c r="J111" s="55">
        <v>4000</v>
      </c>
      <c r="K111" s="56">
        <v>5316.54</v>
      </c>
      <c r="L111" s="2"/>
      <c r="M111" s="56">
        <f t="shared" si="18"/>
        <v>-1316.54</v>
      </c>
      <c r="N111" s="54"/>
      <c r="O111" s="54"/>
      <c r="Q111" s="62" t="s">
        <v>38</v>
      </c>
      <c r="R111" s="62" t="s">
        <v>38</v>
      </c>
      <c r="S111" s="57">
        <f t="shared" si="20"/>
        <v>132.9135</v>
      </c>
      <c r="X111" s="63"/>
    </row>
    <row r="112" spans="1:24" x14ac:dyDescent="0.25">
      <c r="A112" s="60" t="s">
        <v>205</v>
      </c>
      <c r="B112" s="61" t="s">
        <v>111</v>
      </c>
      <c r="C112" s="53" t="s">
        <v>112</v>
      </c>
      <c r="D112" s="2"/>
      <c r="E112" s="2"/>
      <c r="F112" s="2"/>
      <c r="G112" s="2"/>
      <c r="H112" s="55">
        <v>0</v>
      </c>
      <c r="I112" s="55">
        <v>0</v>
      </c>
      <c r="J112" s="55">
        <v>6000</v>
      </c>
      <c r="K112" s="56">
        <v>3397.7</v>
      </c>
      <c r="L112" s="2"/>
      <c r="M112" s="56">
        <f t="shared" si="18"/>
        <v>2602.3000000000002</v>
      </c>
      <c r="N112" s="54"/>
      <c r="O112" s="54"/>
      <c r="Q112" s="62" t="s">
        <v>38</v>
      </c>
      <c r="R112" s="62" t="s">
        <v>38</v>
      </c>
      <c r="S112" s="57">
        <f t="shared" si="20"/>
        <v>56.628333333333323</v>
      </c>
      <c r="X112" s="63"/>
    </row>
    <row r="113" spans="1:24" x14ac:dyDescent="0.25">
      <c r="A113" s="60"/>
      <c r="B113" s="60">
        <v>3231</v>
      </c>
      <c r="C113" s="53" t="s">
        <v>115</v>
      </c>
      <c r="D113" s="2"/>
      <c r="E113" s="2"/>
      <c r="F113" s="2"/>
      <c r="G113" s="2"/>
      <c r="H113" s="55">
        <v>0</v>
      </c>
      <c r="I113" s="55">
        <v>0</v>
      </c>
      <c r="J113" s="55">
        <v>0</v>
      </c>
      <c r="K113" s="56">
        <v>0</v>
      </c>
      <c r="L113" s="2"/>
      <c r="M113" s="56">
        <f t="shared" si="18"/>
        <v>0</v>
      </c>
      <c r="N113" s="54"/>
      <c r="O113" s="54"/>
      <c r="Q113" s="62" t="s">
        <v>38</v>
      </c>
      <c r="R113" s="62" t="s">
        <v>38</v>
      </c>
      <c r="S113" s="62" t="s">
        <v>38</v>
      </c>
    </row>
    <row r="114" spans="1:24" x14ac:dyDescent="0.25">
      <c r="A114" s="60" t="s">
        <v>206</v>
      </c>
      <c r="B114" s="60">
        <v>3231</v>
      </c>
      <c r="C114" s="53" t="s">
        <v>119</v>
      </c>
      <c r="D114" s="2"/>
      <c r="E114" s="2"/>
      <c r="F114" s="2"/>
      <c r="G114" s="2"/>
      <c r="H114" s="55">
        <v>0</v>
      </c>
      <c r="I114" s="55">
        <v>0</v>
      </c>
      <c r="J114" s="55">
        <v>0</v>
      </c>
      <c r="K114" s="56">
        <v>0</v>
      </c>
      <c r="L114" s="2"/>
      <c r="M114" s="56">
        <f t="shared" si="18"/>
        <v>0</v>
      </c>
      <c r="N114" s="54"/>
      <c r="O114" s="54"/>
      <c r="Q114" s="62" t="s">
        <v>38</v>
      </c>
      <c r="R114" s="62" t="s">
        <v>38</v>
      </c>
      <c r="S114" s="62" t="s">
        <v>38</v>
      </c>
      <c r="V114" s="7"/>
      <c r="W114" s="7"/>
    </row>
    <row r="115" spans="1:24" ht="12" customHeight="1" x14ac:dyDescent="0.25">
      <c r="A115" s="60" t="s">
        <v>207</v>
      </c>
      <c r="B115" s="61" t="s">
        <v>172</v>
      </c>
      <c r="C115" s="53" t="s">
        <v>120</v>
      </c>
      <c r="D115" s="2"/>
      <c r="E115" s="2"/>
      <c r="F115" s="2"/>
      <c r="G115" s="2"/>
      <c r="H115" s="55">
        <v>15257.24</v>
      </c>
      <c r="I115" s="55">
        <v>7000</v>
      </c>
      <c r="J115" s="55">
        <v>7000</v>
      </c>
      <c r="K115" s="56">
        <v>9459.06</v>
      </c>
      <c r="L115" s="2"/>
      <c r="M115" s="56">
        <f t="shared" si="18"/>
        <v>-2459.0599999999995</v>
      </c>
      <c r="N115" s="54"/>
      <c r="O115" s="54"/>
      <c r="Q115" s="57">
        <f t="shared" si="19"/>
        <v>135.12942857142855</v>
      </c>
      <c r="R115" s="62" t="s">
        <v>38</v>
      </c>
      <c r="S115" s="57">
        <f t="shared" si="20"/>
        <v>135.12942857142855</v>
      </c>
      <c r="W115" s="7"/>
    </row>
    <row r="116" spans="1:24" x14ac:dyDescent="0.25">
      <c r="A116" s="60" t="s">
        <v>208</v>
      </c>
      <c r="B116" s="61" t="s">
        <v>122</v>
      </c>
      <c r="C116" s="53" t="s">
        <v>123</v>
      </c>
      <c r="D116" s="2"/>
      <c r="E116" s="2"/>
      <c r="F116" s="2"/>
      <c r="G116" s="2"/>
      <c r="H116" s="55">
        <v>1275.6600000000001</v>
      </c>
      <c r="I116" s="55">
        <v>1400</v>
      </c>
      <c r="J116" s="55">
        <v>1400</v>
      </c>
      <c r="K116" s="56">
        <v>1293.8699999999999</v>
      </c>
      <c r="L116" s="2"/>
      <c r="M116" s="56">
        <f t="shared" si="18"/>
        <v>106.13000000000011</v>
      </c>
      <c r="N116" s="54"/>
      <c r="O116" s="54"/>
      <c r="Q116" s="57">
        <f t="shared" si="19"/>
        <v>92.419285714285706</v>
      </c>
      <c r="R116" s="57">
        <f>K115/H115*100</f>
        <v>61.997189531002981</v>
      </c>
      <c r="S116" s="57">
        <f t="shared" si="20"/>
        <v>92.419285714285706</v>
      </c>
      <c r="U116" s="63"/>
      <c r="V116" s="7"/>
    </row>
    <row r="117" spans="1:24" x14ac:dyDescent="0.25">
      <c r="A117" s="60" t="s">
        <v>209</v>
      </c>
      <c r="B117" s="61" t="s">
        <v>125</v>
      </c>
      <c r="C117" s="53" t="s">
        <v>126</v>
      </c>
      <c r="D117" s="2"/>
      <c r="E117" s="2"/>
      <c r="F117" s="2"/>
      <c r="G117" s="2"/>
      <c r="H117" s="55">
        <v>0</v>
      </c>
      <c r="I117" s="55">
        <v>0</v>
      </c>
      <c r="J117" s="55">
        <v>5300</v>
      </c>
      <c r="K117" s="56">
        <v>12429.16</v>
      </c>
      <c r="L117" s="2"/>
      <c r="M117" s="56">
        <f t="shared" si="18"/>
        <v>-7129.16</v>
      </c>
      <c r="N117" s="54"/>
      <c r="O117" s="54"/>
      <c r="Q117" s="62" t="s">
        <v>38</v>
      </c>
      <c r="R117" s="57">
        <f>K116/H116*100</f>
        <v>101.42749635482808</v>
      </c>
      <c r="S117" s="57">
        <f t="shared" si="20"/>
        <v>234.51245283018869</v>
      </c>
      <c r="W117" s="63"/>
    </row>
    <row r="118" spans="1:24" ht="12" customHeight="1" x14ac:dyDescent="0.25">
      <c r="A118" s="60"/>
      <c r="B118" s="60">
        <v>3237</v>
      </c>
      <c r="C118" s="53" t="s">
        <v>129</v>
      </c>
      <c r="D118" s="2"/>
      <c r="E118" s="2"/>
      <c r="F118" s="2"/>
      <c r="G118" s="2"/>
      <c r="H118" s="55">
        <v>8000</v>
      </c>
      <c r="I118" s="55">
        <v>8000</v>
      </c>
      <c r="J118" s="55">
        <v>18000</v>
      </c>
      <c r="K118" s="56">
        <v>23676</v>
      </c>
      <c r="L118" s="2"/>
      <c r="M118" s="56">
        <f t="shared" si="18"/>
        <v>-5676</v>
      </c>
      <c r="N118" s="54"/>
      <c r="O118" s="54"/>
      <c r="Q118" s="57">
        <f t="shared" si="19"/>
        <v>295.95</v>
      </c>
      <c r="R118" s="62" t="s">
        <v>38</v>
      </c>
      <c r="S118" s="57">
        <f t="shared" si="20"/>
        <v>131.53333333333333</v>
      </c>
      <c r="W118" s="63"/>
    </row>
    <row r="119" spans="1:24" ht="12" customHeight="1" x14ac:dyDescent="0.25">
      <c r="A119" s="60"/>
      <c r="B119" s="60">
        <v>3238</v>
      </c>
      <c r="C119" s="53" t="s">
        <v>132</v>
      </c>
      <c r="D119" s="2"/>
      <c r="E119" s="2"/>
      <c r="F119" s="2"/>
      <c r="G119" s="2"/>
      <c r="H119" s="55">
        <v>0</v>
      </c>
      <c r="I119" s="55">
        <v>0</v>
      </c>
      <c r="J119" s="55">
        <v>8700</v>
      </c>
      <c r="K119" s="56">
        <v>7565.28</v>
      </c>
      <c r="L119" s="2"/>
      <c r="M119" s="56">
        <f t="shared" si="18"/>
        <v>1134.7200000000003</v>
      </c>
      <c r="N119" s="54"/>
      <c r="O119" s="54"/>
      <c r="Q119" s="62" t="s">
        <v>38</v>
      </c>
      <c r="R119" s="57">
        <f>K118/H118*100</f>
        <v>295.95</v>
      </c>
      <c r="S119" s="57">
        <f t="shared" si="20"/>
        <v>86.957241379310346</v>
      </c>
      <c r="W119" s="63"/>
    </row>
    <row r="120" spans="1:24" ht="12" customHeight="1" x14ac:dyDescent="0.25">
      <c r="A120" s="60"/>
      <c r="B120" s="60">
        <v>3239</v>
      </c>
      <c r="C120" s="53" t="s">
        <v>135</v>
      </c>
      <c r="D120" s="2"/>
      <c r="E120" s="2"/>
      <c r="F120" s="2"/>
      <c r="G120" s="2"/>
      <c r="H120" s="55">
        <v>20000</v>
      </c>
      <c r="I120" s="55">
        <v>10000</v>
      </c>
      <c r="J120" s="55">
        <v>17000</v>
      </c>
      <c r="K120" s="56">
        <v>34557.199999999997</v>
      </c>
      <c r="L120" s="2"/>
      <c r="M120" s="56">
        <f t="shared" si="18"/>
        <v>-17557.199999999997</v>
      </c>
      <c r="N120" s="54"/>
      <c r="O120" s="54"/>
      <c r="Q120" s="57">
        <f t="shared" si="19"/>
        <v>345.572</v>
      </c>
      <c r="R120" s="62" t="s">
        <v>38</v>
      </c>
      <c r="S120" s="57">
        <f t="shared" si="20"/>
        <v>203.2776470588235</v>
      </c>
      <c r="W120" s="63"/>
    </row>
    <row r="121" spans="1:24" x14ac:dyDescent="0.25">
      <c r="A121" s="60" t="s">
        <v>210</v>
      </c>
      <c r="B121" s="60">
        <v>3292</v>
      </c>
      <c r="C121" s="53" t="s">
        <v>141</v>
      </c>
      <c r="D121" s="2"/>
      <c r="E121" s="2"/>
      <c r="F121" s="2"/>
      <c r="G121" s="2"/>
      <c r="H121" s="55">
        <v>0</v>
      </c>
      <c r="I121" s="55">
        <v>0</v>
      </c>
      <c r="J121" s="55">
        <v>0</v>
      </c>
      <c r="K121" s="56">
        <v>0</v>
      </c>
      <c r="L121" s="2"/>
      <c r="M121" s="56">
        <f t="shared" si="18"/>
        <v>0</v>
      </c>
      <c r="N121" s="54"/>
      <c r="O121" s="54"/>
      <c r="Q121" s="62" t="s">
        <v>38</v>
      </c>
      <c r="R121" s="57">
        <f>K120/H120*100</f>
        <v>172.786</v>
      </c>
      <c r="S121" s="62" t="s">
        <v>38</v>
      </c>
      <c r="W121" s="7"/>
      <c r="X121" s="63"/>
    </row>
    <row r="122" spans="1:24" ht="15.75" customHeight="1" x14ac:dyDescent="0.25">
      <c r="A122" s="60"/>
      <c r="B122" s="60">
        <v>3293</v>
      </c>
      <c r="C122" s="53" t="s">
        <v>185</v>
      </c>
      <c r="D122" s="2"/>
      <c r="E122" s="2"/>
      <c r="F122" s="2"/>
      <c r="G122" s="2"/>
      <c r="H122" s="55">
        <v>5000</v>
      </c>
      <c r="I122" s="55">
        <v>5000</v>
      </c>
      <c r="J122" s="55">
        <v>5000</v>
      </c>
      <c r="K122" s="56">
        <v>6083.35</v>
      </c>
      <c r="L122" s="2"/>
      <c r="M122" s="56">
        <f t="shared" si="18"/>
        <v>-1083.3500000000004</v>
      </c>
      <c r="N122" s="54"/>
      <c r="O122" s="54"/>
      <c r="Q122" s="57">
        <f t="shared" si="19"/>
        <v>121.66700000000002</v>
      </c>
      <c r="R122" s="62" t="s">
        <v>38</v>
      </c>
      <c r="S122" s="57">
        <f t="shared" si="20"/>
        <v>121.66700000000002</v>
      </c>
      <c r="W122" s="7"/>
      <c r="X122" s="63"/>
    </row>
    <row r="123" spans="1:24" ht="15.75" customHeight="1" x14ac:dyDescent="0.25">
      <c r="A123" s="60"/>
      <c r="B123" s="60">
        <v>3295</v>
      </c>
      <c r="C123" s="53" t="s">
        <v>189</v>
      </c>
      <c r="D123" s="2"/>
      <c r="E123" s="2"/>
      <c r="F123" s="2"/>
      <c r="G123" s="2"/>
      <c r="H123" s="55">
        <v>0</v>
      </c>
      <c r="I123" s="55">
        <v>0</v>
      </c>
      <c r="J123" s="55">
        <v>7200</v>
      </c>
      <c r="K123" s="56">
        <v>18754.41</v>
      </c>
      <c r="L123" s="2"/>
      <c r="M123" s="56">
        <f t="shared" si="18"/>
        <v>-11554.41</v>
      </c>
      <c r="N123" s="54"/>
      <c r="O123" s="54"/>
      <c r="Q123" s="62" t="s">
        <v>38</v>
      </c>
      <c r="R123" s="57">
        <f>K122/H122*100</f>
        <v>121.66700000000002</v>
      </c>
      <c r="S123" s="57">
        <f t="shared" si="20"/>
        <v>260.47791666666672</v>
      </c>
      <c r="W123" s="7"/>
      <c r="X123" s="63"/>
    </row>
    <row r="124" spans="1:24" x14ac:dyDescent="0.25">
      <c r="A124" s="60" t="s">
        <v>211</v>
      </c>
      <c r="B124" s="61" t="s">
        <v>212</v>
      </c>
      <c r="C124" s="53" t="s">
        <v>190</v>
      </c>
      <c r="D124" s="2"/>
      <c r="E124" s="2"/>
      <c r="F124" s="2"/>
      <c r="G124" s="2"/>
      <c r="H124" s="55">
        <v>5000</v>
      </c>
      <c r="I124" s="55">
        <v>5000</v>
      </c>
      <c r="J124" s="55">
        <v>9000</v>
      </c>
      <c r="K124" s="56">
        <v>13368.46</v>
      </c>
      <c r="L124" s="2"/>
      <c r="M124" s="56">
        <f t="shared" si="18"/>
        <v>-4368.4599999999991</v>
      </c>
      <c r="N124" s="54"/>
      <c r="O124" s="54"/>
      <c r="Q124" s="57">
        <f t="shared" si="19"/>
        <v>267.36919999999998</v>
      </c>
      <c r="R124" s="62" t="s">
        <v>38</v>
      </c>
      <c r="S124" s="57">
        <f t="shared" si="20"/>
        <v>148.53844444444445</v>
      </c>
      <c r="U124" s="63"/>
      <c r="W124" s="7"/>
      <c r="X124" s="63"/>
    </row>
    <row r="125" spans="1:24" x14ac:dyDescent="0.25">
      <c r="A125" s="60"/>
      <c r="B125" s="60">
        <v>3423</v>
      </c>
      <c r="C125" s="53" t="s">
        <v>193</v>
      </c>
      <c r="D125" s="2"/>
      <c r="E125" s="2"/>
      <c r="F125" s="2"/>
      <c r="G125" s="2"/>
      <c r="H125" s="55">
        <v>9166.75</v>
      </c>
      <c r="I125" s="55">
        <v>2500</v>
      </c>
      <c r="J125" s="55">
        <v>2500</v>
      </c>
      <c r="K125" s="56">
        <v>2479.71</v>
      </c>
      <c r="L125" s="2"/>
      <c r="M125" s="56">
        <f t="shared" si="18"/>
        <v>20.289999999999964</v>
      </c>
      <c r="N125" s="54"/>
      <c r="O125" s="54"/>
      <c r="Q125" s="57">
        <f t="shared" si="19"/>
        <v>99.188400000000001</v>
      </c>
      <c r="R125" s="57">
        <f>K124/H124*100</f>
        <v>267.36919999999998</v>
      </c>
      <c r="S125" s="57">
        <f t="shared" si="20"/>
        <v>99.188400000000001</v>
      </c>
      <c r="W125" s="7"/>
    </row>
    <row r="126" spans="1:24" x14ac:dyDescent="0.25">
      <c r="A126" s="60" t="s">
        <v>213</v>
      </c>
      <c r="B126" s="60">
        <v>3835</v>
      </c>
      <c r="C126" s="53" t="s">
        <v>202</v>
      </c>
      <c r="D126" s="2"/>
      <c r="E126" s="2"/>
      <c r="F126" s="2"/>
      <c r="G126" s="2"/>
      <c r="H126" s="55">
        <v>0</v>
      </c>
      <c r="I126" s="55">
        <v>0</v>
      </c>
      <c r="J126" s="55">
        <v>0</v>
      </c>
      <c r="K126" s="56">
        <v>0</v>
      </c>
      <c r="L126" s="2"/>
      <c r="M126" s="56">
        <f t="shared" si="18"/>
        <v>0</v>
      </c>
      <c r="N126" s="54"/>
      <c r="O126" s="54"/>
      <c r="Q126" s="62" t="s">
        <v>38</v>
      </c>
      <c r="R126" s="57">
        <f>K125/H125*100</f>
        <v>27.051135898764556</v>
      </c>
      <c r="S126" s="62" t="s">
        <v>38</v>
      </c>
      <c r="W126" s="7"/>
      <c r="X126" s="7"/>
    </row>
    <row r="127" spans="1:24" x14ac:dyDescent="0.25">
      <c r="A127" s="60" t="s">
        <v>214</v>
      </c>
      <c r="B127" s="60">
        <v>5443</v>
      </c>
      <c r="C127" s="53" t="s">
        <v>215</v>
      </c>
      <c r="D127" s="2"/>
      <c r="E127" s="2"/>
      <c r="F127" s="2"/>
      <c r="G127" s="2"/>
      <c r="H127" s="55">
        <v>49955.8</v>
      </c>
      <c r="I127" s="55">
        <v>56000</v>
      </c>
      <c r="J127" s="55">
        <v>56000</v>
      </c>
      <c r="K127" s="56">
        <v>55616.86</v>
      </c>
      <c r="L127" s="2"/>
      <c r="M127" s="56">
        <f t="shared" si="18"/>
        <v>383.13999999999942</v>
      </c>
      <c r="N127" s="54"/>
      <c r="O127" s="54"/>
      <c r="Q127" s="57">
        <f t="shared" si="19"/>
        <v>99.315821428571425</v>
      </c>
      <c r="R127" s="62" t="s">
        <v>38</v>
      </c>
      <c r="S127" s="57">
        <f t="shared" si="20"/>
        <v>99.315821428571425</v>
      </c>
      <c r="U127" s="63"/>
      <c r="V127" s="7"/>
    </row>
    <row r="128" spans="1:24" ht="11.25" customHeight="1" x14ac:dyDescent="0.25">
      <c r="A128" s="46" t="s">
        <v>26</v>
      </c>
      <c r="B128" s="59" t="s">
        <v>58</v>
      </c>
      <c r="C128" s="48" t="s">
        <v>59</v>
      </c>
      <c r="D128" s="2"/>
      <c r="E128" s="2"/>
      <c r="F128" s="2"/>
      <c r="G128" s="2"/>
      <c r="H128" s="49">
        <f>H129</f>
        <v>0</v>
      </c>
      <c r="I128" s="49">
        <f>I129</f>
        <v>0</v>
      </c>
      <c r="J128" s="49">
        <f>J129</f>
        <v>0</v>
      </c>
      <c r="K128" s="50">
        <f>K129</f>
        <v>0</v>
      </c>
      <c r="L128" s="2"/>
      <c r="M128" s="50">
        <f>M129</f>
        <v>0</v>
      </c>
      <c r="N128" s="2"/>
      <c r="O128" s="2"/>
      <c r="Q128" s="64" t="str">
        <f>Q129</f>
        <v>-</v>
      </c>
      <c r="R128" s="64" t="s">
        <v>38</v>
      </c>
      <c r="S128" s="64" t="s">
        <v>38</v>
      </c>
      <c r="W128" s="7"/>
    </row>
    <row r="129" spans="1:25" x14ac:dyDescent="0.25">
      <c r="A129" s="60" t="s">
        <v>216</v>
      </c>
      <c r="B129" s="61" t="s">
        <v>217</v>
      </c>
      <c r="C129" s="53" t="s">
        <v>218</v>
      </c>
      <c r="D129" s="2"/>
      <c r="E129" s="2"/>
      <c r="F129" s="2"/>
      <c r="G129" s="2"/>
      <c r="H129" s="55">
        <v>0</v>
      </c>
      <c r="I129" s="55">
        <v>0</v>
      </c>
      <c r="J129" s="55">
        <v>0</v>
      </c>
      <c r="K129" s="56">
        <v>0</v>
      </c>
      <c r="L129" s="2"/>
      <c r="M129" s="56">
        <f>J129-K129</f>
        <v>0</v>
      </c>
      <c r="N129" s="2"/>
      <c r="O129" s="2"/>
      <c r="Q129" s="65" t="s">
        <v>38</v>
      </c>
      <c r="R129" s="65" t="s">
        <v>38</v>
      </c>
      <c r="S129" s="65" t="s">
        <v>38</v>
      </c>
      <c r="V129" s="7"/>
      <c r="W129" s="63"/>
    </row>
    <row r="130" spans="1:25" x14ac:dyDescent="0.25">
      <c r="A130" s="81" t="s">
        <v>87</v>
      </c>
      <c r="B130" s="82" t="s">
        <v>219</v>
      </c>
      <c r="C130" s="83" t="s">
        <v>220</v>
      </c>
      <c r="D130" s="2"/>
      <c r="E130" s="2"/>
      <c r="F130" s="2"/>
      <c r="G130" s="2"/>
      <c r="H130" s="84">
        <f>H131+H140+H147+H156+H158+H160+H164</f>
        <v>804748.29</v>
      </c>
      <c r="I130" s="84">
        <f>I131+I140+I147+I156+I158+I160+I164</f>
        <v>708000</v>
      </c>
      <c r="J130" s="84">
        <f>J131+J140+J147+J156+J158+J160+J164</f>
        <v>898000</v>
      </c>
      <c r="K130" s="85">
        <f>K131+K140+K147+K156+K158+K165+K160</f>
        <v>1000707.76</v>
      </c>
      <c r="L130" s="2"/>
      <c r="M130" s="85">
        <f>M131+M140+M147+M156+M158+M160+M164</f>
        <v>-102707.76</v>
      </c>
      <c r="N130" s="2"/>
      <c r="O130" s="2"/>
      <c r="Q130" s="84">
        <f>K130/I130*100</f>
        <v>141.34290395480227</v>
      </c>
      <c r="R130" s="84">
        <f>K130/H130*100</f>
        <v>124.35040526771419</v>
      </c>
      <c r="S130" s="84">
        <f>K130/J130*100</f>
        <v>111.43738975501114</v>
      </c>
      <c r="U130" s="7"/>
      <c r="V130" s="7"/>
      <c r="W130" s="63"/>
    </row>
    <row r="131" spans="1:25" x14ac:dyDescent="0.25">
      <c r="A131" s="46" t="s">
        <v>26</v>
      </c>
      <c r="B131" s="59" t="s">
        <v>90</v>
      </c>
      <c r="C131" s="48" t="s">
        <v>91</v>
      </c>
      <c r="D131" s="2"/>
      <c r="E131" s="2"/>
      <c r="F131" s="2"/>
      <c r="G131" s="2"/>
      <c r="H131" s="49">
        <f>H132+H133+H134+H135+H136+H137+H138+H139</f>
        <v>532153.87</v>
      </c>
      <c r="I131" s="49">
        <f>I132+I133+I134+I135+I136+I137+I138+I139</f>
        <v>650000</v>
      </c>
      <c r="J131" s="49">
        <f>J132+J133+J134+J135+J136+J137+J138+J139</f>
        <v>688000</v>
      </c>
      <c r="K131" s="50">
        <f>K132+K133+K134+K135+K136+K137+K138+K139</f>
        <v>623581.1</v>
      </c>
      <c r="L131" s="2"/>
      <c r="M131" s="50">
        <f>M132+M133+M134+M135+M136+M137+M138+M139</f>
        <v>64418.900000000009</v>
      </c>
      <c r="N131" s="2"/>
      <c r="O131" s="2"/>
      <c r="Q131" s="49">
        <f>K131/I131*100</f>
        <v>95.935553846153837</v>
      </c>
      <c r="R131" s="49">
        <f>K131/H131*100</f>
        <v>117.18060041543998</v>
      </c>
      <c r="S131" s="49">
        <f>K131/J131*100</f>
        <v>90.636787790697667</v>
      </c>
      <c r="U131" s="7"/>
      <c r="W131" s="7"/>
    </row>
    <row r="132" spans="1:25" x14ac:dyDescent="0.25">
      <c r="A132" s="60" t="s">
        <v>221</v>
      </c>
      <c r="B132" s="61" t="s">
        <v>155</v>
      </c>
      <c r="C132" s="53" t="s">
        <v>156</v>
      </c>
      <c r="D132" s="2"/>
      <c r="E132" s="2"/>
      <c r="F132" s="2"/>
      <c r="G132" s="2"/>
      <c r="H132" s="55">
        <v>0</v>
      </c>
      <c r="I132" s="55">
        <v>36000</v>
      </c>
      <c r="J132" s="55">
        <v>74000</v>
      </c>
      <c r="K132" s="56">
        <v>45787.5</v>
      </c>
      <c r="L132" s="2"/>
      <c r="M132" s="56">
        <f>J132-K132</f>
        <v>28212.5</v>
      </c>
      <c r="N132" s="2"/>
      <c r="O132" s="2"/>
      <c r="Q132" s="62">
        <f>K132/I132*100</f>
        <v>127.18750000000001</v>
      </c>
      <c r="R132" s="62" t="s">
        <v>38</v>
      </c>
      <c r="S132" s="62">
        <f>K132/J132*100</f>
        <v>61.875</v>
      </c>
      <c r="U132" s="63"/>
      <c r="X132" s="7"/>
    </row>
    <row r="133" spans="1:25" x14ac:dyDescent="0.25">
      <c r="A133" s="60" t="s">
        <v>222</v>
      </c>
      <c r="B133" s="61" t="s">
        <v>118</v>
      </c>
      <c r="C133" s="53" t="s">
        <v>223</v>
      </c>
      <c r="D133" s="2"/>
      <c r="E133" s="2"/>
      <c r="F133" s="2"/>
      <c r="G133" s="2"/>
      <c r="H133" s="55">
        <v>28677.3</v>
      </c>
      <c r="I133" s="55">
        <v>45000</v>
      </c>
      <c r="J133" s="55">
        <v>45000</v>
      </c>
      <c r="K133" s="56">
        <v>31110.36</v>
      </c>
      <c r="L133" s="2"/>
      <c r="M133" s="56">
        <f t="shared" ref="M133:M139" si="21">J133-K133</f>
        <v>13889.64</v>
      </c>
      <c r="N133" s="2"/>
      <c r="O133" s="2"/>
      <c r="Q133" s="57">
        <f>K133/I133*100</f>
        <v>69.134133333333338</v>
      </c>
      <c r="R133" s="62">
        <f>K133/H133*100</f>
        <v>108.48427153183877</v>
      </c>
      <c r="S133" s="62">
        <f t="shared" ref="S133:S139" si="22">K133/J133*100</f>
        <v>69.134133333333338</v>
      </c>
      <c r="U133" s="63"/>
      <c r="V133" s="7"/>
    </row>
    <row r="134" spans="1:25" x14ac:dyDescent="0.25">
      <c r="A134" s="60" t="s">
        <v>224</v>
      </c>
      <c r="B134" s="61" t="s">
        <v>225</v>
      </c>
      <c r="C134" s="53" t="s">
        <v>226</v>
      </c>
      <c r="D134" s="2"/>
      <c r="E134" s="2"/>
      <c r="F134" s="2"/>
      <c r="G134" s="2"/>
      <c r="H134" s="55">
        <v>26543.23</v>
      </c>
      <c r="I134" s="55">
        <v>36000</v>
      </c>
      <c r="J134" s="55">
        <v>36000</v>
      </c>
      <c r="K134" s="56">
        <v>15097.03</v>
      </c>
      <c r="L134" s="2"/>
      <c r="M134" s="56">
        <f t="shared" si="21"/>
        <v>20902.97</v>
      </c>
      <c r="N134" s="2"/>
      <c r="O134" s="2"/>
      <c r="Q134" s="57">
        <f t="shared" ref="Q134:Q139" si="23">K134/I134*100</f>
        <v>41.936194444444446</v>
      </c>
      <c r="R134" s="62">
        <f>K134/H134*100</f>
        <v>56.877139669889466</v>
      </c>
      <c r="S134" s="62">
        <f t="shared" si="22"/>
        <v>41.936194444444446</v>
      </c>
      <c r="U134" s="63"/>
    </row>
    <row r="135" spans="1:25" x14ac:dyDescent="0.25">
      <c r="A135" s="60" t="s">
        <v>227</v>
      </c>
      <c r="B135" s="61" t="s">
        <v>125</v>
      </c>
      <c r="C135" s="53" t="s">
        <v>126</v>
      </c>
      <c r="D135" s="2"/>
      <c r="E135" s="2"/>
      <c r="F135" s="2"/>
      <c r="G135" s="2"/>
      <c r="H135" s="55">
        <v>39317.730000000003</v>
      </c>
      <c r="I135" s="55">
        <v>30000</v>
      </c>
      <c r="J135" s="55">
        <v>30000</v>
      </c>
      <c r="K135" s="56">
        <v>30000</v>
      </c>
      <c r="L135" s="2"/>
      <c r="M135" s="56">
        <f t="shared" si="21"/>
        <v>0</v>
      </c>
      <c r="N135" s="2"/>
      <c r="O135" s="2"/>
      <c r="Q135" s="57">
        <f t="shared" si="23"/>
        <v>100</v>
      </c>
      <c r="R135" s="62">
        <f>K135/H135*100</f>
        <v>76.301454839839423</v>
      </c>
      <c r="S135" s="62">
        <f t="shared" si="22"/>
        <v>100</v>
      </c>
      <c r="U135" s="63"/>
      <c r="V135" s="7"/>
    </row>
    <row r="136" spans="1:25" x14ac:dyDescent="0.25">
      <c r="A136" s="60" t="s">
        <v>228</v>
      </c>
      <c r="B136" s="61" t="s">
        <v>128</v>
      </c>
      <c r="C136" s="53" t="s">
        <v>129</v>
      </c>
      <c r="D136" s="2"/>
      <c r="E136" s="2"/>
      <c r="F136" s="2"/>
      <c r="G136" s="2"/>
      <c r="H136" s="55">
        <v>329216.18</v>
      </c>
      <c r="I136" s="55">
        <v>387000</v>
      </c>
      <c r="J136" s="55">
        <v>387000</v>
      </c>
      <c r="K136" s="56">
        <v>387000</v>
      </c>
      <c r="L136" s="2"/>
      <c r="M136" s="56">
        <f t="shared" si="21"/>
        <v>0</v>
      </c>
      <c r="N136" s="2"/>
      <c r="O136" s="2"/>
      <c r="Q136" s="57">
        <f t="shared" si="23"/>
        <v>100</v>
      </c>
      <c r="R136" s="62">
        <f>K136/H136*100</f>
        <v>117.55193806088147</v>
      </c>
      <c r="S136" s="62">
        <f t="shared" si="22"/>
        <v>100</v>
      </c>
      <c r="U136" s="63"/>
      <c r="V136" s="7"/>
    </row>
    <row r="137" spans="1:25" x14ac:dyDescent="0.25">
      <c r="A137" s="60" t="s">
        <v>229</v>
      </c>
      <c r="B137" s="61" t="s">
        <v>131</v>
      </c>
      <c r="C137" s="53" t="s">
        <v>132</v>
      </c>
      <c r="D137" s="2"/>
      <c r="E137" s="2"/>
      <c r="F137" s="2"/>
      <c r="G137" s="2"/>
      <c r="H137" s="55">
        <v>0</v>
      </c>
      <c r="I137" s="55">
        <v>0</v>
      </c>
      <c r="J137" s="55">
        <v>0</v>
      </c>
      <c r="K137" s="56">
        <v>0</v>
      </c>
      <c r="L137" s="2"/>
      <c r="M137" s="56">
        <f t="shared" si="21"/>
        <v>0</v>
      </c>
      <c r="N137" s="2"/>
      <c r="O137" s="2"/>
      <c r="Q137" s="62" t="s">
        <v>38</v>
      </c>
      <c r="R137" s="62" t="s">
        <v>38</v>
      </c>
      <c r="S137" s="62" t="s">
        <v>38</v>
      </c>
      <c r="U137" s="63"/>
      <c r="W137" s="63"/>
    </row>
    <row r="138" spans="1:25" x14ac:dyDescent="0.25">
      <c r="A138" s="60" t="s">
        <v>230</v>
      </c>
      <c r="B138" s="61" t="s">
        <v>134</v>
      </c>
      <c r="C138" s="53" t="s">
        <v>135</v>
      </c>
      <c r="D138" s="2"/>
      <c r="E138" s="2"/>
      <c r="F138" s="2"/>
      <c r="G138" s="2"/>
      <c r="H138" s="55">
        <v>108399.43</v>
      </c>
      <c r="I138" s="55">
        <v>115000</v>
      </c>
      <c r="J138" s="55">
        <v>115000</v>
      </c>
      <c r="K138" s="56">
        <v>114066.01</v>
      </c>
      <c r="L138" s="2"/>
      <c r="M138" s="56">
        <f t="shared" si="21"/>
        <v>933.99000000000524</v>
      </c>
      <c r="N138" s="2"/>
      <c r="O138" s="2"/>
      <c r="Q138" s="57">
        <f t="shared" si="23"/>
        <v>99.187834782608689</v>
      </c>
      <c r="R138" s="62">
        <f>K138/H138*100</f>
        <v>105.22749981249902</v>
      </c>
      <c r="S138" s="62">
        <f t="shared" si="22"/>
        <v>99.187834782608689</v>
      </c>
      <c r="U138" s="63"/>
      <c r="W138" s="63"/>
      <c r="Y138" s="7"/>
    </row>
    <row r="139" spans="1:25" x14ac:dyDescent="0.25">
      <c r="A139" s="60"/>
      <c r="B139" s="60">
        <v>3292</v>
      </c>
      <c r="C139" s="53" t="s">
        <v>141</v>
      </c>
      <c r="D139" s="2"/>
      <c r="E139" s="2"/>
      <c r="F139" s="2"/>
      <c r="G139" s="2"/>
      <c r="H139" s="55">
        <v>0</v>
      </c>
      <c r="I139" s="55">
        <v>1000</v>
      </c>
      <c r="J139" s="55">
        <v>1000</v>
      </c>
      <c r="K139" s="56">
        <v>520.20000000000005</v>
      </c>
      <c r="L139" s="2"/>
      <c r="M139" s="56">
        <f t="shared" si="21"/>
        <v>479.79999999999995</v>
      </c>
      <c r="N139" s="2"/>
      <c r="O139" s="2"/>
      <c r="Q139" s="57">
        <f t="shared" si="23"/>
        <v>52.019999999999996</v>
      </c>
      <c r="R139" s="62" t="s">
        <v>38</v>
      </c>
      <c r="S139" s="62">
        <f t="shared" si="22"/>
        <v>52.019999999999996</v>
      </c>
      <c r="U139" s="63"/>
      <c r="W139" s="63"/>
      <c r="Y139" s="7"/>
    </row>
    <row r="140" spans="1:25" x14ac:dyDescent="0.25">
      <c r="A140" s="46" t="s">
        <v>26</v>
      </c>
      <c r="B140" s="59" t="s">
        <v>33</v>
      </c>
      <c r="C140" s="48" t="s">
        <v>34</v>
      </c>
      <c r="D140" s="2"/>
      <c r="E140" s="2"/>
      <c r="F140" s="2"/>
      <c r="G140" s="2"/>
      <c r="H140" s="49">
        <f>H145+H142+H143+H144+H141+H146</f>
        <v>79500</v>
      </c>
      <c r="I140" s="49">
        <f>I141+I142+I143+I144+I145+I146</f>
        <v>3000</v>
      </c>
      <c r="J140" s="49">
        <f>J141+J142+J143+J144+J145+J146</f>
        <v>113000</v>
      </c>
      <c r="K140" s="50">
        <f>K142+K145+K144+K143+K141+K146</f>
        <v>144621.78</v>
      </c>
      <c r="L140" s="2"/>
      <c r="M140" s="50">
        <f>M142+M145+M144+M143+M141+M146</f>
        <v>-31621.78</v>
      </c>
      <c r="N140" s="50"/>
      <c r="O140" s="50"/>
      <c r="Q140" s="64">
        <f>K140/I140*100</f>
        <v>4820.7259999999997</v>
      </c>
      <c r="R140" s="64">
        <f>K140/H140*100</f>
        <v>181.91418867924529</v>
      </c>
      <c r="S140" s="64">
        <f>K140/J140*100</f>
        <v>127.98387610619469</v>
      </c>
      <c r="U140" s="7"/>
    </row>
    <row r="141" spans="1:25" x14ac:dyDescent="0.25">
      <c r="A141" s="51"/>
      <c r="B141" s="60">
        <v>3211</v>
      </c>
      <c r="C141" s="53" t="s">
        <v>156</v>
      </c>
      <c r="D141" s="54"/>
      <c r="E141" s="54"/>
      <c r="F141" s="54"/>
      <c r="G141" s="54"/>
      <c r="H141" s="55">
        <v>2000</v>
      </c>
      <c r="I141" s="55">
        <v>2000</v>
      </c>
      <c r="J141" s="55">
        <v>15000</v>
      </c>
      <c r="K141" s="56">
        <v>15000</v>
      </c>
      <c r="L141" s="54"/>
      <c r="M141" s="56">
        <f>J141-K141</f>
        <v>0</v>
      </c>
      <c r="N141" s="87"/>
      <c r="O141" s="87"/>
      <c r="Q141" s="57">
        <f>K141/I141*100</f>
        <v>750</v>
      </c>
      <c r="R141" s="62">
        <f>K141/H141*100</f>
        <v>750</v>
      </c>
      <c r="S141" s="62">
        <f>K141/J141*100</f>
        <v>100</v>
      </c>
      <c r="U141" s="7"/>
    </row>
    <row r="142" spans="1:25" ht="13.5" customHeight="1" x14ac:dyDescent="0.25">
      <c r="A142" s="88" t="s">
        <v>231</v>
      </c>
      <c r="B142" s="60">
        <v>3231</v>
      </c>
      <c r="C142" s="53" t="s">
        <v>223</v>
      </c>
      <c r="D142" s="2"/>
      <c r="E142" s="2"/>
      <c r="F142" s="2"/>
      <c r="G142" s="2"/>
      <c r="H142" s="55">
        <v>7500</v>
      </c>
      <c r="I142" s="55">
        <v>1000</v>
      </c>
      <c r="J142" s="55">
        <v>7000</v>
      </c>
      <c r="K142" s="56">
        <v>7000</v>
      </c>
      <c r="L142" s="54"/>
      <c r="M142" s="56">
        <f t="shared" ref="M142:M146" si="24">J142-K142</f>
        <v>0</v>
      </c>
      <c r="N142" s="87"/>
      <c r="O142" s="87"/>
      <c r="Q142" s="57">
        <f t="shared" ref="Q142" si="25">K142/I142*100</f>
        <v>700</v>
      </c>
      <c r="R142" s="62">
        <f>K142/H142*100</f>
        <v>93.333333333333329</v>
      </c>
      <c r="S142" s="62">
        <f t="shared" ref="S142:S145" si="26">K142/J142*100</f>
        <v>100</v>
      </c>
      <c r="U142" s="63"/>
      <c r="W142" s="7"/>
    </row>
    <row r="143" spans="1:25" ht="13.5" customHeight="1" x14ac:dyDescent="0.25">
      <c r="A143" s="88" t="s">
        <v>232</v>
      </c>
      <c r="B143" s="60">
        <v>3233</v>
      </c>
      <c r="C143" s="53" t="s">
        <v>226</v>
      </c>
      <c r="D143" s="2"/>
      <c r="E143" s="2"/>
      <c r="F143" s="2"/>
      <c r="G143" s="2"/>
      <c r="H143" s="55">
        <v>0</v>
      </c>
      <c r="I143" s="55">
        <v>0</v>
      </c>
      <c r="J143" s="55">
        <v>20000</v>
      </c>
      <c r="K143" s="56">
        <v>20000</v>
      </c>
      <c r="L143" s="2"/>
      <c r="M143" s="56">
        <f t="shared" si="24"/>
        <v>0</v>
      </c>
      <c r="N143" s="87"/>
      <c r="O143" s="87"/>
      <c r="Q143" s="62" t="s">
        <v>38</v>
      </c>
      <c r="R143" s="62" t="s">
        <v>38</v>
      </c>
      <c r="S143" s="62">
        <f t="shared" si="26"/>
        <v>100</v>
      </c>
      <c r="U143" s="63"/>
    </row>
    <row r="144" spans="1:25" ht="13.5" customHeight="1" x14ac:dyDescent="0.25">
      <c r="A144" s="88" t="s">
        <v>233</v>
      </c>
      <c r="B144" s="60">
        <v>3235</v>
      </c>
      <c r="C144" s="53" t="s">
        <v>126</v>
      </c>
      <c r="D144" s="2"/>
      <c r="E144" s="2"/>
      <c r="F144" s="2"/>
      <c r="G144" s="2"/>
      <c r="H144" s="55">
        <v>0</v>
      </c>
      <c r="I144" s="55">
        <v>0</v>
      </c>
      <c r="J144" s="55">
        <v>15000</v>
      </c>
      <c r="K144" s="56">
        <v>15000</v>
      </c>
      <c r="L144" s="2"/>
      <c r="M144" s="56">
        <f t="shared" si="24"/>
        <v>0</v>
      </c>
      <c r="N144" s="87"/>
      <c r="O144" s="87"/>
      <c r="Q144" s="62" t="s">
        <v>38</v>
      </c>
      <c r="R144" s="62" t="s">
        <v>38</v>
      </c>
      <c r="S144" s="62">
        <f t="shared" si="26"/>
        <v>100</v>
      </c>
      <c r="U144" s="63"/>
      <c r="W144" s="63"/>
    </row>
    <row r="145" spans="1:23" x14ac:dyDescent="0.25">
      <c r="A145" s="60" t="s">
        <v>234</v>
      </c>
      <c r="B145" s="61" t="s">
        <v>128</v>
      </c>
      <c r="C145" s="53" t="s">
        <v>129</v>
      </c>
      <c r="D145" s="2"/>
      <c r="E145" s="2"/>
      <c r="F145" s="2"/>
      <c r="G145" s="2"/>
      <c r="H145" s="55">
        <v>50000</v>
      </c>
      <c r="I145" s="55">
        <v>0</v>
      </c>
      <c r="J145" s="55">
        <v>56000</v>
      </c>
      <c r="K145" s="56">
        <v>87621.78</v>
      </c>
      <c r="L145" s="2"/>
      <c r="M145" s="56">
        <f t="shared" si="24"/>
        <v>-31621.78</v>
      </c>
      <c r="N145" s="87"/>
      <c r="O145" s="87"/>
      <c r="Q145" s="62" t="s">
        <v>38</v>
      </c>
      <c r="R145" s="62">
        <f t="shared" ref="R145:R154" si="27">K145/H145*100</f>
        <v>175.24355999999997</v>
      </c>
      <c r="S145" s="62">
        <f t="shared" si="26"/>
        <v>156.46746428571427</v>
      </c>
      <c r="U145" s="63"/>
      <c r="W145" s="63"/>
    </row>
    <row r="146" spans="1:23" x14ac:dyDescent="0.25">
      <c r="A146" s="60"/>
      <c r="B146" s="60">
        <v>3239</v>
      </c>
      <c r="C146" s="53" t="s">
        <v>135</v>
      </c>
      <c r="D146" s="2"/>
      <c r="E146" s="2"/>
      <c r="F146" s="2"/>
      <c r="G146" s="2"/>
      <c r="H146" s="55">
        <v>20000</v>
      </c>
      <c r="I146" s="55">
        <v>0</v>
      </c>
      <c r="J146" s="55">
        <v>0</v>
      </c>
      <c r="K146" s="56">
        <v>0</v>
      </c>
      <c r="L146" s="2"/>
      <c r="M146" s="56">
        <f t="shared" si="24"/>
        <v>0</v>
      </c>
      <c r="N146" s="87"/>
      <c r="O146" s="87"/>
      <c r="Q146" s="62" t="s">
        <v>38</v>
      </c>
      <c r="R146" s="62">
        <f t="shared" si="27"/>
        <v>0</v>
      </c>
      <c r="S146" s="62" t="s">
        <v>38</v>
      </c>
      <c r="W146" s="63"/>
    </row>
    <row r="147" spans="1:23" x14ac:dyDescent="0.25">
      <c r="A147" s="46" t="s">
        <v>26</v>
      </c>
      <c r="B147" s="59" t="s">
        <v>48</v>
      </c>
      <c r="C147" s="48" t="s">
        <v>49</v>
      </c>
      <c r="D147" s="2"/>
      <c r="E147" s="2"/>
      <c r="F147" s="2"/>
      <c r="G147" s="2"/>
      <c r="H147" s="49">
        <f>H150+H149+H152+H151+H148+H153+H155+H154</f>
        <v>159094.41999999998</v>
      </c>
      <c r="I147" s="49">
        <f>I150+I149+I152+I151+I148+I153+I155+I154</f>
        <v>40000</v>
      </c>
      <c r="J147" s="49">
        <f>J150+J149+J152+J151+J148+J153+J155+J154</f>
        <v>82000</v>
      </c>
      <c r="K147" s="50">
        <f>K150+K149+K152+K151+K153+K148+K155+K154</f>
        <v>227504.88</v>
      </c>
      <c r="L147" s="50"/>
      <c r="M147" s="50">
        <f>M150+M149+M152+M151+M153+M148+M155+M154</f>
        <v>-145504.88</v>
      </c>
      <c r="N147" s="2"/>
      <c r="O147" s="2"/>
      <c r="Q147" s="64">
        <f>K147/I147*100</f>
        <v>568.76220000000001</v>
      </c>
      <c r="R147" s="64">
        <f t="shared" si="27"/>
        <v>142.99991162480748</v>
      </c>
      <c r="S147" s="64">
        <f>K147/J147*100</f>
        <v>277.44497560975611</v>
      </c>
    </row>
    <row r="148" spans="1:23" x14ac:dyDescent="0.25">
      <c r="A148" s="51"/>
      <c r="B148" s="60">
        <v>3211</v>
      </c>
      <c r="C148" s="53" t="s">
        <v>156</v>
      </c>
      <c r="D148" s="54"/>
      <c r="E148" s="54"/>
      <c r="F148" s="54"/>
      <c r="G148" s="54"/>
      <c r="H148" s="55">
        <v>12048</v>
      </c>
      <c r="I148" s="55">
        <v>15000</v>
      </c>
      <c r="J148" s="55">
        <v>2000</v>
      </c>
      <c r="K148" s="56">
        <v>4472.5</v>
      </c>
      <c r="L148" s="54"/>
      <c r="M148" s="56">
        <f>J148-K148</f>
        <v>-2472.5</v>
      </c>
      <c r="N148" s="54"/>
      <c r="O148" s="54"/>
      <c r="Q148" s="57">
        <f>K148/I148*100</f>
        <v>29.81666666666667</v>
      </c>
      <c r="R148" s="62">
        <f t="shared" si="27"/>
        <v>37.122343957503318</v>
      </c>
      <c r="S148" s="62">
        <f>K148/J148*100</f>
        <v>223.625</v>
      </c>
    </row>
    <row r="149" spans="1:23" x14ac:dyDescent="0.25">
      <c r="A149" s="51"/>
      <c r="B149" s="60">
        <v>3231</v>
      </c>
      <c r="C149" s="53" t="s">
        <v>119</v>
      </c>
      <c r="D149" s="54"/>
      <c r="E149" s="54"/>
      <c r="F149" s="54"/>
      <c r="G149" s="54"/>
      <c r="H149" s="55">
        <v>7642.47</v>
      </c>
      <c r="I149" s="55">
        <v>1000</v>
      </c>
      <c r="J149" s="55">
        <v>1000</v>
      </c>
      <c r="K149" s="56">
        <v>6313.51</v>
      </c>
      <c r="L149" s="54"/>
      <c r="M149" s="56">
        <f t="shared" ref="M149:M155" si="28">J149-K149</f>
        <v>-5313.51</v>
      </c>
      <c r="N149" s="54"/>
      <c r="O149" s="54"/>
      <c r="Q149" s="57">
        <f t="shared" ref="Q149:Q154" si="29">K149/I149*100</f>
        <v>631.351</v>
      </c>
      <c r="R149" s="62">
        <f t="shared" si="27"/>
        <v>82.610857484556703</v>
      </c>
      <c r="S149" s="62">
        <f t="shared" ref="S149:S154" si="30">K149/J149*100</f>
        <v>631.351</v>
      </c>
    </row>
    <row r="150" spans="1:23" x14ac:dyDescent="0.25">
      <c r="A150" s="60" t="s">
        <v>235</v>
      </c>
      <c r="B150" s="61" t="s">
        <v>225</v>
      </c>
      <c r="C150" s="53" t="s">
        <v>226</v>
      </c>
      <c r="D150" s="2"/>
      <c r="E150" s="2"/>
      <c r="F150" s="2"/>
      <c r="G150" s="2"/>
      <c r="H150" s="55">
        <v>2084.3200000000002</v>
      </c>
      <c r="I150" s="55">
        <v>1000</v>
      </c>
      <c r="J150" s="55">
        <v>1000</v>
      </c>
      <c r="K150" s="56">
        <v>1292.22</v>
      </c>
      <c r="L150" s="2"/>
      <c r="M150" s="56">
        <f t="shared" si="28"/>
        <v>-292.22000000000003</v>
      </c>
      <c r="N150" s="54"/>
      <c r="O150" s="54"/>
      <c r="Q150" s="57">
        <f t="shared" si="29"/>
        <v>129.22199999999998</v>
      </c>
      <c r="R150" s="62">
        <f t="shared" si="27"/>
        <v>61.997198126967071</v>
      </c>
      <c r="S150" s="62">
        <f t="shared" si="30"/>
        <v>129.22199999999998</v>
      </c>
      <c r="V150" s="7"/>
    </row>
    <row r="151" spans="1:23" x14ac:dyDescent="0.25">
      <c r="A151" s="60" t="s">
        <v>236</v>
      </c>
      <c r="B151" s="60">
        <v>3235</v>
      </c>
      <c r="C151" s="53" t="s">
        <v>126</v>
      </c>
      <c r="D151" s="2"/>
      <c r="E151" s="2"/>
      <c r="F151" s="2"/>
      <c r="G151" s="2"/>
      <c r="H151" s="55">
        <v>11310.32</v>
      </c>
      <c r="I151" s="55">
        <v>2000</v>
      </c>
      <c r="J151" s="55">
        <v>2000</v>
      </c>
      <c r="K151" s="56">
        <v>10271.43</v>
      </c>
      <c r="L151" s="2"/>
      <c r="M151" s="56">
        <f t="shared" si="28"/>
        <v>-8271.43</v>
      </c>
      <c r="N151" s="54"/>
      <c r="O151" s="54"/>
      <c r="Q151" s="57">
        <f t="shared" si="29"/>
        <v>513.57150000000001</v>
      </c>
      <c r="R151" s="62">
        <f t="shared" si="27"/>
        <v>90.814671910255413</v>
      </c>
      <c r="S151" s="62">
        <f t="shared" si="30"/>
        <v>513.57150000000001</v>
      </c>
    </row>
    <row r="152" spans="1:23" x14ac:dyDescent="0.25">
      <c r="A152" s="60"/>
      <c r="B152" s="60">
        <v>3237</v>
      </c>
      <c r="C152" s="53" t="s">
        <v>129</v>
      </c>
      <c r="D152" s="2"/>
      <c r="E152" s="2"/>
      <c r="F152" s="2"/>
      <c r="G152" s="2"/>
      <c r="H152" s="55">
        <v>94906.7</v>
      </c>
      <c r="I152" s="55">
        <v>10000</v>
      </c>
      <c r="J152" s="55">
        <v>65000</v>
      </c>
      <c r="K152" s="56">
        <v>190354.5</v>
      </c>
      <c r="L152" s="2"/>
      <c r="M152" s="56">
        <f t="shared" si="28"/>
        <v>-125354.5</v>
      </c>
      <c r="N152" s="54"/>
      <c r="O152" s="54"/>
      <c r="Q152" s="57">
        <f t="shared" si="29"/>
        <v>1903.5450000000001</v>
      </c>
      <c r="R152" s="62">
        <f t="shared" si="27"/>
        <v>200.5701388837669</v>
      </c>
      <c r="S152" s="62">
        <f t="shared" si="30"/>
        <v>292.85307692307691</v>
      </c>
    </row>
    <row r="153" spans="1:23" x14ac:dyDescent="0.25">
      <c r="A153" s="60"/>
      <c r="B153" s="60">
        <v>3239</v>
      </c>
      <c r="C153" s="53" t="s">
        <v>135</v>
      </c>
      <c r="D153" s="2"/>
      <c r="E153" s="2"/>
      <c r="F153" s="2"/>
      <c r="G153" s="2"/>
      <c r="H153" s="55">
        <v>29602.61</v>
      </c>
      <c r="I153" s="55">
        <v>10000</v>
      </c>
      <c r="J153" s="55">
        <v>10000</v>
      </c>
      <c r="K153" s="56">
        <v>9661.3799999999992</v>
      </c>
      <c r="L153" s="2"/>
      <c r="M153" s="56">
        <f t="shared" si="28"/>
        <v>338.6200000000008</v>
      </c>
      <c r="N153" s="54"/>
      <c r="O153" s="54"/>
      <c r="Q153" s="57">
        <f t="shared" si="29"/>
        <v>96.613799999999998</v>
      </c>
      <c r="R153" s="62">
        <f t="shared" si="27"/>
        <v>32.636919514867095</v>
      </c>
      <c r="S153" s="62">
        <f t="shared" si="30"/>
        <v>96.613799999999998</v>
      </c>
    </row>
    <row r="154" spans="1:23" x14ac:dyDescent="0.25">
      <c r="A154" s="60"/>
      <c r="B154" s="60">
        <v>3292</v>
      </c>
      <c r="C154" s="53" t="s">
        <v>141</v>
      </c>
      <c r="D154" s="2"/>
      <c r="E154" s="2"/>
      <c r="F154" s="2"/>
      <c r="G154" s="2"/>
      <c r="H154" s="55">
        <v>1500</v>
      </c>
      <c r="I154" s="55">
        <v>1000</v>
      </c>
      <c r="J154" s="55">
        <v>1000</v>
      </c>
      <c r="K154" s="56">
        <v>5139.34</v>
      </c>
      <c r="L154" s="2"/>
      <c r="M154" s="56">
        <f t="shared" si="28"/>
        <v>-4139.34</v>
      </c>
      <c r="N154" s="54"/>
      <c r="O154" s="54"/>
      <c r="Q154" s="57">
        <f t="shared" si="29"/>
        <v>513.93399999999997</v>
      </c>
      <c r="R154" s="62">
        <f t="shared" si="27"/>
        <v>342.6226666666667</v>
      </c>
      <c r="S154" s="62">
        <f t="shared" si="30"/>
        <v>513.93399999999997</v>
      </c>
    </row>
    <row r="155" spans="1:23" x14ac:dyDescent="0.25">
      <c r="A155" s="60"/>
      <c r="B155" s="60">
        <v>3811</v>
      </c>
      <c r="C155" s="53" t="s">
        <v>67</v>
      </c>
      <c r="D155" s="2"/>
      <c r="E155" s="2"/>
      <c r="F155" s="2"/>
      <c r="G155" s="2"/>
      <c r="H155" s="55">
        <v>0</v>
      </c>
      <c r="I155" s="55">
        <v>0</v>
      </c>
      <c r="J155" s="55">
        <v>0</v>
      </c>
      <c r="K155" s="56">
        <v>0</v>
      </c>
      <c r="L155" s="2"/>
      <c r="M155" s="56">
        <f t="shared" si="28"/>
        <v>0</v>
      </c>
      <c r="N155" s="54"/>
      <c r="O155" s="54"/>
      <c r="Q155" s="62" t="s">
        <v>38</v>
      </c>
      <c r="R155" s="62" t="s">
        <v>38</v>
      </c>
      <c r="S155" s="62" t="s">
        <v>38</v>
      </c>
    </row>
    <row r="156" spans="1:23" x14ac:dyDescent="0.25">
      <c r="A156" s="46" t="s">
        <v>26</v>
      </c>
      <c r="B156" s="59" t="s">
        <v>53</v>
      </c>
      <c r="C156" s="48" t="s">
        <v>54</v>
      </c>
      <c r="D156" s="2"/>
      <c r="E156" s="2"/>
      <c r="F156" s="2"/>
      <c r="G156" s="2"/>
      <c r="H156" s="49">
        <f>H157</f>
        <v>29000</v>
      </c>
      <c r="I156" s="49">
        <f>I157</f>
        <v>10000</v>
      </c>
      <c r="J156" s="49">
        <f>J157</f>
        <v>10000</v>
      </c>
      <c r="K156" s="50">
        <f>K157</f>
        <v>5000</v>
      </c>
      <c r="L156" s="2"/>
      <c r="M156" s="50">
        <f>M157</f>
        <v>5000</v>
      </c>
      <c r="N156" s="2"/>
      <c r="O156" s="2"/>
      <c r="Q156" s="49">
        <f>K156/I156*100</f>
        <v>50</v>
      </c>
      <c r="R156" s="49">
        <f>K156/H156*100</f>
        <v>17.241379310344829</v>
      </c>
      <c r="S156" s="49">
        <f>K156/J156*100</f>
        <v>50</v>
      </c>
    </row>
    <row r="157" spans="1:23" x14ac:dyDescent="0.25">
      <c r="A157" s="60" t="s">
        <v>237</v>
      </c>
      <c r="B157" s="60">
        <v>3237</v>
      </c>
      <c r="C157" s="53" t="s">
        <v>129</v>
      </c>
      <c r="D157" s="2"/>
      <c r="E157" s="2"/>
      <c r="F157" s="2"/>
      <c r="G157" s="2"/>
      <c r="H157" s="55">
        <v>29000</v>
      </c>
      <c r="I157" s="55">
        <v>10000</v>
      </c>
      <c r="J157" s="55">
        <v>10000</v>
      </c>
      <c r="K157" s="56">
        <v>5000</v>
      </c>
      <c r="L157" s="2"/>
      <c r="M157" s="56">
        <f>J157-K157</f>
        <v>5000</v>
      </c>
      <c r="N157" s="2"/>
      <c r="O157" s="2"/>
      <c r="Q157" s="57">
        <f>K157/I157*100</f>
        <v>50</v>
      </c>
      <c r="R157" s="57">
        <f>K157/H157*100</f>
        <v>17.241379310344829</v>
      </c>
      <c r="S157" s="57">
        <f>K157/J157*100</f>
        <v>50</v>
      </c>
      <c r="U157" s="63"/>
    </row>
    <row r="158" spans="1:23" x14ac:dyDescent="0.25">
      <c r="A158" s="46" t="s">
        <v>26</v>
      </c>
      <c r="B158" s="59" t="s">
        <v>58</v>
      </c>
      <c r="C158" s="48" t="s">
        <v>59</v>
      </c>
      <c r="D158" s="2"/>
      <c r="E158" s="2"/>
      <c r="F158" s="2"/>
      <c r="G158" s="2"/>
      <c r="H158" s="49">
        <f>H159</f>
        <v>0</v>
      </c>
      <c r="I158" s="49">
        <f>I159</f>
        <v>0</v>
      </c>
      <c r="J158" s="49">
        <f>J159</f>
        <v>0</v>
      </c>
      <c r="K158" s="50">
        <v>0</v>
      </c>
      <c r="L158" s="2"/>
      <c r="M158" s="50">
        <f>M159</f>
        <v>0</v>
      </c>
      <c r="N158" s="2"/>
      <c r="O158" s="2"/>
      <c r="Q158" s="64" t="s">
        <v>38</v>
      </c>
      <c r="R158" s="64" t="s">
        <v>38</v>
      </c>
      <c r="S158" s="64" t="s">
        <v>38</v>
      </c>
    </row>
    <row r="159" spans="1:23" x14ac:dyDescent="0.25">
      <c r="A159" s="60" t="s">
        <v>238</v>
      </c>
      <c r="B159" s="61" t="s">
        <v>125</v>
      </c>
      <c r="C159" s="53" t="s">
        <v>126</v>
      </c>
      <c r="D159" s="2"/>
      <c r="E159" s="2"/>
      <c r="F159" s="2"/>
      <c r="G159" s="2"/>
      <c r="H159" s="55">
        <v>0</v>
      </c>
      <c r="I159" s="55">
        <v>0</v>
      </c>
      <c r="J159" s="55">
        <v>0</v>
      </c>
      <c r="K159" s="56">
        <v>0</v>
      </c>
      <c r="L159" s="2"/>
      <c r="M159" s="56">
        <f>J159-K159</f>
        <v>0</v>
      </c>
      <c r="N159" s="2"/>
      <c r="O159" s="2"/>
      <c r="Q159" s="65" t="s">
        <v>38</v>
      </c>
      <c r="R159" s="65" t="s">
        <v>38</v>
      </c>
      <c r="S159" s="65" t="s">
        <v>38</v>
      </c>
    </row>
    <row r="160" spans="1:23" ht="11.25" customHeight="1" x14ac:dyDescent="0.25">
      <c r="A160" s="46" t="s">
        <v>26</v>
      </c>
      <c r="B160" s="59" t="s">
        <v>63</v>
      </c>
      <c r="C160" s="48" t="s">
        <v>239</v>
      </c>
      <c r="D160" s="2"/>
      <c r="E160" s="2"/>
      <c r="F160" s="2"/>
      <c r="G160" s="2"/>
      <c r="H160" s="49">
        <f>H161+H162+H163</f>
        <v>5000</v>
      </c>
      <c r="I160" s="49">
        <f>I161+I162+I163</f>
        <v>5000</v>
      </c>
      <c r="J160" s="49">
        <f>J161+J162+J163</f>
        <v>5000</v>
      </c>
      <c r="K160" s="50">
        <f>K161+K162</f>
        <v>0</v>
      </c>
      <c r="L160" s="2"/>
      <c r="M160" s="50">
        <f>M161+M162+M163</f>
        <v>5000</v>
      </c>
      <c r="N160" s="2"/>
      <c r="O160" s="2"/>
      <c r="Q160" s="49">
        <f>K160/I160*100</f>
        <v>0</v>
      </c>
      <c r="R160" s="64" t="s">
        <v>38</v>
      </c>
      <c r="S160" s="64">
        <f>K160/J160*100</f>
        <v>0</v>
      </c>
    </row>
    <row r="161" spans="1:25" ht="11.25" customHeight="1" x14ac:dyDescent="0.25">
      <c r="A161" s="60" t="s">
        <v>240</v>
      </c>
      <c r="B161" s="60">
        <v>3237</v>
      </c>
      <c r="C161" s="53" t="s">
        <v>129</v>
      </c>
      <c r="D161" s="54"/>
      <c r="E161" s="54"/>
      <c r="F161" s="2"/>
      <c r="G161" s="2"/>
      <c r="H161" s="55">
        <v>5000</v>
      </c>
      <c r="I161" s="55">
        <v>5000</v>
      </c>
      <c r="J161" s="55">
        <v>5000</v>
      </c>
      <c r="K161" s="56">
        <v>0</v>
      </c>
      <c r="L161" s="54"/>
      <c r="M161" s="56">
        <f>J161-K161</f>
        <v>5000</v>
      </c>
      <c r="N161" s="54"/>
      <c r="O161" s="54"/>
      <c r="Q161" s="57">
        <f>K161*I161*100</f>
        <v>0</v>
      </c>
      <c r="R161" s="57">
        <f>K161/H161*100</f>
        <v>0</v>
      </c>
      <c r="S161" s="57">
        <f>K161/J161*100</f>
        <v>0</v>
      </c>
      <c r="X161" s="7"/>
    </row>
    <row r="162" spans="1:25" ht="11.25" customHeight="1" x14ac:dyDescent="0.25">
      <c r="A162" s="60"/>
      <c r="B162" s="60">
        <v>3239</v>
      </c>
      <c r="C162" s="53" t="s">
        <v>135</v>
      </c>
      <c r="D162" s="2"/>
      <c r="E162" s="2"/>
      <c r="F162" s="2"/>
      <c r="G162" s="2"/>
      <c r="H162" s="55">
        <v>0</v>
      </c>
      <c r="I162" s="55">
        <v>0</v>
      </c>
      <c r="J162" s="55">
        <v>0</v>
      </c>
      <c r="K162" s="56">
        <v>0</v>
      </c>
      <c r="L162" s="2"/>
      <c r="M162" s="56">
        <f t="shared" ref="M162:M163" si="31">I162-K162</f>
        <v>0</v>
      </c>
      <c r="N162" s="54"/>
      <c r="O162" s="54"/>
      <c r="Q162" s="62" t="s">
        <v>38</v>
      </c>
      <c r="R162" s="62" t="s">
        <v>38</v>
      </c>
      <c r="S162" s="62" t="s">
        <v>38</v>
      </c>
      <c r="U162" s="63"/>
      <c r="Y162" s="7"/>
    </row>
    <row r="163" spans="1:25" ht="11.25" customHeight="1" x14ac:dyDescent="0.25">
      <c r="A163" s="60"/>
      <c r="B163" s="60">
        <v>3811</v>
      </c>
      <c r="C163" s="53" t="s">
        <v>201</v>
      </c>
      <c r="D163" s="2"/>
      <c r="E163" s="2"/>
      <c r="F163" s="2"/>
      <c r="G163" s="2"/>
      <c r="H163" s="55">
        <v>0</v>
      </c>
      <c r="I163" s="55">
        <v>0</v>
      </c>
      <c r="J163" s="55">
        <v>0</v>
      </c>
      <c r="K163" s="56">
        <v>0</v>
      </c>
      <c r="L163" s="2"/>
      <c r="M163" s="56">
        <f t="shared" si="31"/>
        <v>0</v>
      </c>
      <c r="N163" s="54"/>
      <c r="O163" s="54"/>
      <c r="Q163" s="62" t="s">
        <v>38</v>
      </c>
      <c r="R163" s="62" t="s">
        <v>38</v>
      </c>
      <c r="S163" s="62" t="s">
        <v>38</v>
      </c>
      <c r="U163" s="63"/>
      <c r="Y163" s="7"/>
    </row>
    <row r="164" spans="1:25" x14ac:dyDescent="0.25">
      <c r="A164" s="81" t="s">
        <v>87</v>
      </c>
      <c r="B164" s="82" t="s">
        <v>241</v>
      </c>
      <c r="C164" s="83" t="s">
        <v>242</v>
      </c>
      <c r="D164" s="2"/>
      <c r="E164" s="2"/>
      <c r="F164" s="2"/>
      <c r="G164" s="2"/>
      <c r="H164" s="84">
        <f>H165</f>
        <v>0</v>
      </c>
      <c r="I164" s="84">
        <f>I165</f>
        <v>0</v>
      </c>
      <c r="J164" s="84">
        <f>J165</f>
        <v>0</v>
      </c>
      <c r="K164" s="85">
        <v>0</v>
      </c>
      <c r="L164" s="2"/>
      <c r="M164" s="85">
        <f>M165</f>
        <v>0</v>
      </c>
      <c r="N164" s="2"/>
      <c r="O164" s="2"/>
      <c r="Q164" s="89" t="s">
        <v>38</v>
      </c>
      <c r="R164" s="89" t="s">
        <v>38</v>
      </c>
      <c r="S164" s="89" t="s">
        <v>38</v>
      </c>
    </row>
    <row r="165" spans="1:25" ht="12" customHeight="1" x14ac:dyDescent="0.25">
      <c r="A165" s="46" t="s">
        <v>26</v>
      </c>
      <c r="B165" s="59" t="s">
        <v>90</v>
      </c>
      <c r="C165" s="48" t="s">
        <v>91</v>
      </c>
      <c r="D165" s="2"/>
      <c r="E165" s="2"/>
      <c r="F165" s="2"/>
      <c r="G165" s="2"/>
      <c r="H165" s="49">
        <f>H166+H167+H168</f>
        <v>0</v>
      </c>
      <c r="I165" s="49">
        <f>I166+I167+I168</f>
        <v>0</v>
      </c>
      <c r="J165" s="49">
        <f>J166+J167+J168</f>
        <v>0</v>
      </c>
      <c r="K165" s="50">
        <v>0</v>
      </c>
      <c r="L165" s="2"/>
      <c r="M165" s="50">
        <f>M166+M167+M168</f>
        <v>0</v>
      </c>
      <c r="N165" s="2"/>
      <c r="O165" s="2"/>
      <c r="Q165" s="64" t="s">
        <v>38</v>
      </c>
      <c r="R165" s="64" t="s">
        <v>38</v>
      </c>
      <c r="S165" s="64" t="s">
        <v>38</v>
      </c>
    </row>
    <row r="166" spans="1:25" x14ac:dyDescent="0.25">
      <c r="A166" s="60" t="s">
        <v>243</v>
      </c>
      <c r="B166" s="61" t="s">
        <v>155</v>
      </c>
      <c r="C166" s="53" t="s">
        <v>156</v>
      </c>
      <c r="D166" s="2"/>
      <c r="E166" s="2"/>
      <c r="F166" s="2"/>
      <c r="G166" s="2"/>
      <c r="H166" s="55">
        <v>0</v>
      </c>
      <c r="I166" s="55">
        <v>0</v>
      </c>
      <c r="J166" s="55">
        <v>0</v>
      </c>
      <c r="K166" s="56">
        <v>0</v>
      </c>
      <c r="L166" s="2"/>
      <c r="M166" s="56">
        <f>J166-K166</f>
        <v>0</v>
      </c>
      <c r="N166" s="2"/>
      <c r="O166" s="2"/>
      <c r="Q166" s="65" t="s">
        <v>38</v>
      </c>
      <c r="R166" s="65" t="s">
        <v>38</v>
      </c>
      <c r="S166" s="65" t="s">
        <v>38</v>
      </c>
    </row>
    <row r="167" spans="1:25" x14ac:dyDescent="0.25">
      <c r="A167" s="60" t="s">
        <v>244</v>
      </c>
      <c r="B167" s="61" t="s">
        <v>118</v>
      </c>
      <c r="C167" s="53" t="s">
        <v>119</v>
      </c>
      <c r="D167" s="2"/>
      <c r="E167" s="2"/>
      <c r="F167" s="2"/>
      <c r="G167" s="2"/>
      <c r="H167" s="55">
        <v>0</v>
      </c>
      <c r="I167" s="55">
        <v>0</v>
      </c>
      <c r="J167" s="55">
        <v>0</v>
      </c>
      <c r="K167" s="56">
        <v>0</v>
      </c>
      <c r="L167" s="2"/>
      <c r="M167" s="56">
        <f>J167-K167</f>
        <v>0</v>
      </c>
      <c r="N167" s="2"/>
      <c r="O167" s="2"/>
      <c r="Q167" s="65" t="s">
        <v>38</v>
      </c>
      <c r="R167" s="65" t="s">
        <v>38</v>
      </c>
      <c r="S167" s="65" t="s">
        <v>38</v>
      </c>
    </row>
    <row r="168" spans="1:25" x14ac:dyDescent="0.25">
      <c r="A168" s="60" t="s">
        <v>245</v>
      </c>
      <c r="B168" s="61" t="s">
        <v>128</v>
      </c>
      <c r="C168" s="53" t="s">
        <v>129</v>
      </c>
      <c r="D168" s="2"/>
      <c r="E168" s="2"/>
      <c r="F168" s="2"/>
      <c r="G168" s="2"/>
      <c r="H168" s="55">
        <v>0</v>
      </c>
      <c r="I168" s="55">
        <v>0</v>
      </c>
      <c r="J168" s="55">
        <v>0</v>
      </c>
      <c r="K168" s="56">
        <v>0</v>
      </c>
      <c r="L168" s="2"/>
      <c r="M168" s="56">
        <f t="shared" ref="M168" si="32">I168-K168</f>
        <v>0</v>
      </c>
      <c r="N168" s="2"/>
      <c r="O168" s="2"/>
      <c r="Q168" s="65" t="s">
        <v>38</v>
      </c>
      <c r="R168" s="65" t="s">
        <v>38</v>
      </c>
      <c r="S168" s="65" t="s">
        <v>38</v>
      </c>
    </row>
    <row r="169" spans="1:25" ht="22.5" x14ac:dyDescent="0.25">
      <c r="A169" s="81" t="s">
        <v>246</v>
      </c>
      <c r="B169" s="82" t="s">
        <v>247</v>
      </c>
      <c r="C169" s="83" t="s">
        <v>248</v>
      </c>
      <c r="D169" s="2"/>
      <c r="E169" s="2"/>
      <c r="F169" s="2"/>
      <c r="G169" s="2"/>
      <c r="H169" s="84">
        <f>H172+H185+H180+H170</f>
        <v>90106.010000000009</v>
      </c>
      <c r="I169" s="84">
        <f>I172+I185+I180+I170</f>
        <v>66400</v>
      </c>
      <c r="J169" s="84">
        <f>J172+J185+J180+J170</f>
        <v>66400</v>
      </c>
      <c r="K169" s="85">
        <f>K172+K185+K180+K170</f>
        <v>85528.53</v>
      </c>
      <c r="L169" s="2"/>
      <c r="M169" s="85">
        <f>M172+M185+M180+M170</f>
        <v>-19128.53</v>
      </c>
      <c r="N169" s="2"/>
      <c r="O169" s="2"/>
      <c r="Q169" s="84">
        <f>K169/I169*100</f>
        <v>128.80802710843372</v>
      </c>
      <c r="R169" s="84">
        <f t="shared" ref="R169:R174" si="33">K169/H169*100</f>
        <v>94.919894910450466</v>
      </c>
      <c r="S169" s="84">
        <f>K169/J169*100</f>
        <v>128.80802710843372</v>
      </c>
      <c r="U169" s="7"/>
      <c r="W169" s="7"/>
    </row>
    <row r="170" spans="1:25" x14ac:dyDescent="0.25">
      <c r="A170" s="46" t="s">
        <v>26</v>
      </c>
      <c r="B170" s="47" t="s">
        <v>27</v>
      </c>
      <c r="C170" s="48" t="s">
        <v>91</v>
      </c>
      <c r="D170" s="2"/>
      <c r="E170" s="2"/>
      <c r="F170" s="2"/>
      <c r="G170" s="2"/>
      <c r="H170" s="49">
        <f>H171</f>
        <v>52895.55</v>
      </c>
      <c r="I170" s="49">
        <f>I171</f>
        <v>60000</v>
      </c>
      <c r="J170" s="49">
        <f>J171</f>
        <v>60000</v>
      </c>
      <c r="K170" s="50">
        <f>K171</f>
        <v>60000</v>
      </c>
      <c r="L170" s="2"/>
      <c r="M170" s="50">
        <f>M171</f>
        <v>0</v>
      </c>
      <c r="N170" s="2"/>
      <c r="O170" s="2"/>
      <c r="Q170" s="49">
        <f>K170/I170*100</f>
        <v>100</v>
      </c>
      <c r="R170" s="64">
        <f t="shared" si="33"/>
        <v>113.43109202948074</v>
      </c>
      <c r="S170" s="64">
        <f>K170/J170*100</f>
        <v>100</v>
      </c>
    </row>
    <row r="171" spans="1:25" x14ac:dyDescent="0.25">
      <c r="A171" s="51"/>
      <c r="B171" s="52" t="s">
        <v>249</v>
      </c>
      <c r="C171" s="53" t="s">
        <v>73</v>
      </c>
      <c r="D171" s="54"/>
      <c r="E171" s="54"/>
      <c r="F171" s="54"/>
      <c r="G171" s="54"/>
      <c r="H171" s="55">
        <v>52895.55</v>
      </c>
      <c r="I171" s="55">
        <v>60000</v>
      </c>
      <c r="J171" s="55">
        <v>60000</v>
      </c>
      <c r="K171" s="56">
        <v>60000</v>
      </c>
      <c r="L171" s="54"/>
      <c r="M171" s="56">
        <f>J171-K171</f>
        <v>0</v>
      </c>
      <c r="N171" s="2"/>
      <c r="O171" s="2"/>
      <c r="Q171" s="57">
        <f>K171/I171*100</f>
        <v>100</v>
      </c>
      <c r="R171" s="57">
        <f t="shared" si="33"/>
        <v>113.43109202948074</v>
      </c>
      <c r="S171" s="57">
        <f>K171/J171*100</f>
        <v>100</v>
      </c>
    </row>
    <row r="172" spans="1:25" x14ac:dyDescent="0.25">
      <c r="A172" s="46" t="s">
        <v>26</v>
      </c>
      <c r="B172" s="59" t="s">
        <v>33</v>
      </c>
      <c r="C172" s="48" t="s">
        <v>34</v>
      </c>
      <c r="D172" s="2"/>
      <c r="E172" s="2"/>
      <c r="F172" s="2"/>
      <c r="G172" s="2"/>
      <c r="H172" s="49">
        <f>H173+H176+H177+H175+H174+H178+H179</f>
        <v>37210.46</v>
      </c>
      <c r="I172" s="49">
        <f>I173+I176+I177+I175+I174+I178+I179</f>
        <v>6400</v>
      </c>
      <c r="J172" s="49">
        <f>J173+J176+J177+J175+J174+J178+J179</f>
        <v>0</v>
      </c>
      <c r="K172" s="50">
        <f>K173+K176+K177+K175+K174+K178+K179</f>
        <v>0</v>
      </c>
      <c r="L172" s="2"/>
      <c r="M172" s="50">
        <f>M173+M176+M177+M175+M174+M178+M179</f>
        <v>0</v>
      </c>
      <c r="N172" s="2"/>
      <c r="O172" s="2"/>
      <c r="Q172" s="49">
        <f>K172/I172*100</f>
        <v>0</v>
      </c>
      <c r="R172" s="49">
        <f t="shared" si="33"/>
        <v>0</v>
      </c>
      <c r="S172" s="64" t="s">
        <v>38</v>
      </c>
      <c r="W172" s="7"/>
    </row>
    <row r="173" spans="1:25" x14ac:dyDescent="0.25">
      <c r="A173" s="60" t="s">
        <v>250</v>
      </c>
      <c r="B173" s="61" t="s">
        <v>251</v>
      </c>
      <c r="C173" s="53" t="s">
        <v>252</v>
      </c>
      <c r="D173" s="2"/>
      <c r="E173" s="2"/>
      <c r="F173" s="2"/>
      <c r="G173" s="2"/>
      <c r="H173" s="55">
        <v>3096.54</v>
      </c>
      <c r="I173" s="55">
        <v>4000</v>
      </c>
      <c r="J173" s="55">
        <v>0</v>
      </c>
      <c r="K173" s="56">
        <v>0</v>
      </c>
      <c r="L173" s="2"/>
      <c r="M173" s="56">
        <f>J173-K173</f>
        <v>0</v>
      </c>
      <c r="N173" s="2"/>
      <c r="O173" s="2"/>
      <c r="Q173" s="57">
        <f>K173/I173*100</f>
        <v>0</v>
      </c>
      <c r="R173" s="57">
        <f t="shared" si="33"/>
        <v>0</v>
      </c>
      <c r="S173" s="62" t="s">
        <v>38</v>
      </c>
      <c r="U173" s="63"/>
    </row>
    <row r="174" spans="1:25" x14ac:dyDescent="0.25">
      <c r="A174" s="60" t="s">
        <v>253</v>
      </c>
      <c r="B174" s="61" t="s">
        <v>254</v>
      </c>
      <c r="C174" s="53" t="s">
        <v>255</v>
      </c>
      <c r="D174" s="2"/>
      <c r="E174" s="2"/>
      <c r="F174" s="2"/>
      <c r="G174" s="2"/>
      <c r="H174" s="55">
        <v>149</v>
      </c>
      <c r="I174" s="55">
        <v>200</v>
      </c>
      <c r="J174" s="55">
        <v>0</v>
      </c>
      <c r="K174" s="56">
        <v>0</v>
      </c>
      <c r="L174" s="2"/>
      <c r="M174" s="56">
        <f t="shared" ref="M174:M179" si="34">J174-K174</f>
        <v>0</v>
      </c>
      <c r="N174" s="2"/>
      <c r="O174" s="2"/>
      <c r="Q174" s="57">
        <f t="shared" ref="Q174:Q177" si="35">K174/I174*100</f>
        <v>0</v>
      </c>
      <c r="R174" s="57">
        <f t="shared" si="33"/>
        <v>0</v>
      </c>
      <c r="S174" s="62" t="s">
        <v>38</v>
      </c>
      <c r="U174" s="63"/>
    </row>
    <row r="175" spans="1:25" x14ac:dyDescent="0.25">
      <c r="A175" s="60" t="s">
        <v>256</v>
      </c>
      <c r="B175" s="60">
        <v>4223</v>
      </c>
      <c r="C175" s="53" t="s">
        <v>257</v>
      </c>
      <c r="D175" s="2"/>
      <c r="E175" s="2"/>
      <c r="F175" s="2"/>
      <c r="G175" s="2"/>
      <c r="H175" s="55">
        <v>0</v>
      </c>
      <c r="I175" s="55">
        <v>0</v>
      </c>
      <c r="J175" s="55">
        <v>0</v>
      </c>
      <c r="K175" s="56">
        <v>0</v>
      </c>
      <c r="L175" s="2"/>
      <c r="M175" s="56">
        <f t="shared" si="34"/>
        <v>0</v>
      </c>
      <c r="N175" s="2"/>
      <c r="O175" s="2"/>
      <c r="Q175" s="62" t="s">
        <v>38</v>
      </c>
      <c r="R175" s="62" t="s">
        <v>38</v>
      </c>
      <c r="S175" s="62" t="s">
        <v>38</v>
      </c>
      <c r="U175" s="63"/>
      <c r="W175" s="7"/>
    </row>
    <row r="176" spans="1:25" x14ac:dyDescent="0.25">
      <c r="A176" s="60" t="s">
        <v>258</v>
      </c>
      <c r="B176" s="61" t="s">
        <v>249</v>
      </c>
      <c r="C176" s="53" t="s">
        <v>73</v>
      </c>
      <c r="D176" s="2"/>
      <c r="E176" s="2"/>
      <c r="F176" s="2"/>
      <c r="G176" s="2"/>
      <c r="H176" s="55">
        <v>33304.71</v>
      </c>
      <c r="I176" s="55">
        <v>1000</v>
      </c>
      <c r="J176" s="55">
        <v>0</v>
      </c>
      <c r="K176" s="56">
        <v>0</v>
      </c>
      <c r="L176" s="2"/>
      <c r="M176" s="56">
        <f t="shared" si="34"/>
        <v>0</v>
      </c>
      <c r="N176" s="2"/>
      <c r="O176" s="2"/>
      <c r="Q176" s="57">
        <f t="shared" si="35"/>
        <v>0</v>
      </c>
      <c r="R176" s="57">
        <f>K176/H176*100</f>
        <v>0</v>
      </c>
      <c r="S176" s="62" t="s">
        <v>38</v>
      </c>
      <c r="U176" s="63"/>
      <c r="V176" s="7"/>
    </row>
    <row r="177" spans="1:22" x14ac:dyDescent="0.25">
      <c r="A177" s="60" t="s">
        <v>259</v>
      </c>
      <c r="B177" s="61" t="s">
        <v>260</v>
      </c>
      <c r="C177" s="53" t="s">
        <v>261</v>
      </c>
      <c r="D177" s="2"/>
      <c r="E177" s="2"/>
      <c r="F177" s="2"/>
      <c r="G177" s="2"/>
      <c r="H177" s="55">
        <v>660.21</v>
      </c>
      <c r="I177" s="55">
        <v>1200</v>
      </c>
      <c r="J177" s="55">
        <v>0</v>
      </c>
      <c r="K177" s="56">
        <v>0</v>
      </c>
      <c r="L177" s="2"/>
      <c r="M177" s="56">
        <f t="shared" si="34"/>
        <v>0</v>
      </c>
      <c r="N177" s="2"/>
      <c r="O177" s="2"/>
      <c r="Q177" s="57">
        <f t="shared" si="35"/>
        <v>0</v>
      </c>
      <c r="R177" s="57">
        <f>K177/H177*100</f>
        <v>0</v>
      </c>
      <c r="S177" s="62" t="s">
        <v>38</v>
      </c>
      <c r="U177" s="63"/>
    </row>
    <row r="178" spans="1:22" x14ac:dyDescent="0.25">
      <c r="A178" s="60" t="s">
        <v>262</v>
      </c>
      <c r="B178" s="60">
        <v>4521</v>
      </c>
      <c r="C178" s="53" t="s">
        <v>263</v>
      </c>
      <c r="D178" s="2"/>
      <c r="E178" s="2"/>
      <c r="F178" s="2"/>
      <c r="G178" s="2"/>
      <c r="H178" s="55">
        <v>0</v>
      </c>
      <c r="I178" s="55">
        <v>0</v>
      </c>
      <c r="J178" s="55">
        <v>0</v>
      </c>
      <c r="K178" s="56">
        <v>0</v>
      </c>
      <c r="L178" s="2"/>
      <c r="M178" s="56">
        <f t="shared" si="34"/>
        <v>0</v>
      </c>
      <c r="N178" s="2"/>
      <c r="O178" s="2"/>
      <c r="Q178" s="62" t="s">
        <v>38</v>
      </c>
      <c r="R178" s="62" t="s">
        <v>38</v>
      </c>
      <c r="S178" s="62" t="s">
        <v>38</v>
      </c>
      <c r="U178" s="63"/>
      <c r="V178" s="7"/>
    </row>
    <row r="179" spans="1:22" x14ac:dyDescent="0.25">
      <c r="A179" s="60"/>
      <c r="B179" s="60">
        <v>4262</v>
      </c>
      <c r="C179" s="53" t="s">
        <v>264</v>
      </c>
      <c r="D179" s="2"/>
      <c r="E179" s="2"/>
      <c r="F179" s="2"/>
      <c r="G179" s="2"/>
      <c r="H179" s="55">
        <v>0</v>
      </c>
      <c r="I179" s="55">
        <v>0</v>
      </c>
      <c r="J179" s="55">
        <v>0</v>
      </c>
      <c r="K179" s="56">
        <v>0</v>
      </c>
      <c r="L179" s="2"/>
      <c r="M179" s="56">
        <f t="shared" si="34"/>
        <v>0</v>
      </c>
      <c r="N179" s="2"/>
      <c r="O179" s="2"/>
      <c r="Q179" s="62" t="s">
        <v>38</v>
      </c>
      <c r="R179" s="62" t="s">
        <v>38</v>
      </c>
      <c r="S179" s="62" t="s">
        <v>38</v>
      </c>
      <c r="V179" s="7"/>
    </row>
    <row r="180" spans="1:22" x14ac:dyDescent="0.25">
      <c r="A180" s="46" t="s">
        <v>26</v>
      </c>
      <c r="B180" s="47" t="s">
        <v>48</v>
      </c>
      <c r="C180" s="48" t="s">
        <v>49</v>
      </c>
      <c r="D180" s="2"/>
      <c r="E180" s="2"/>
      <c r="F180" s="2"/>
      <c r="G180" s="2"/>
      <c r="H180" s="49">
        <f>H183+H181+H182+H184</f>
        <v>0</v>
      </c>
      <c r="I180" s="49">
        <f>I183+I181+I182+I184</f>
        <v>0</v>
      </c>
      <c r="J180" s="49">
        <f>J183+J181+J182+J184</f>
        <v>6400</v>
      </c>
      <c r="K180" s="50">
        <f>K183+K181+K182+K184</f>
        <v>25528.53</v>
      </c>
      <c r="L180" s="2"/>
      <c r="M180" s="50">
        <f>M183+M181+M182+M184</f>
        <v>-19128.53</v>
      </c>
      <c r="N180" s="2"/>
      <c r="O180" s="2"/>
      <c r="Q180" s="64" t="s">
        <v>38</v>
      </c>
      <c r="R180" s="64" t="s">
        <v>38</v>
      </c>
      <c r="S180" s="64">
        <f>K180/J180*100</f>
        <v>398.88328124999998</v>
      </c>
    </row>
    <row r="181" spans="1:22" x14ac:dyDescent="0.25">
      <c r="A181" s="51"/>
      <c r="B181" s="52" t="s">
        <v>251</v>
      </c>
      <c r="C181" s="53" t="s">
        <v>252</v>
      </c>
      <c r="D181" s="2"/>
      <c r="E181" s="2"/>
      <c r="F181" s="2"/>
      <c r="G181" s="2"/>
      <c r="H181" s="55">
        <v>0</v>
      </c>
      <c r="I181" s="55">
        <v>0</v>
      </c>
      <c r="J181" s="55">
        <v>4000</v>
      </c>
      <c r="K181" s="56">
        <v>8065.55</v>
      </c>
      <c r="L181" s="2"/>
      <c r="M181" s="56">
        <f>J181-K181</f>
        <v>-4065.55</v>
      </c>
      <c r="N181" s="2"/>
      <c r="O181" s="2"/>
      <c r="Q181" s="62" t="s">
        <v>38</v>
      </c>
      <c r="R181" s="62" t="s">
        <v>38</v>
      </c>
      <c r="S181" s="62">
        <f>K181/J181*100</f>
        <v>201.63874999999999</v>
      </c>
    </row>
    <row r="182" spans="1:22" x14ac:dyDescent="0.25">
      <c r="A182" s="51"/>
      <c r="B182" s="52" t="s">
        <v>254</v>
      </c>
      <c r="C182" s="53" t="s">
        <v>255</v>
      </c>
      <c r="D182" s="2"/>
      <c r="E182" s="2"/>
      <c r="F182" s="2"/>
      <c r="G182" s="2"/>
      <c r="H182" s="55">
        <v>0</v>
      </c>
      <c r="I182" s="55">
        <v>0</v>
      </c>
      <c r="J182" s="55">
        <v>200</v>
      </c>
      <c r="K182" s="56">
        <v>264.01</v>
      </c>
      <c r="L182" s="2"/>
      <c r="M182" s="56">
        <f t="shared" ref="M182:M184" si="36">J182-K182</f>
        <v>-64.009999999999991</v>
      </c>
      <c r="N182" s="2"/>
      <c r="O182" s="2"/>
      <c r="Q182" s="62" t="s">
        <v>38</v>
      </c>
      <c r="R182" s="62" t="s">
        <v>38</v>
      </c>
      <c r="S182" s="62">
        <f t="shared" ref="S182:S184" si="37">K182/J182*100</f>
        <v>132.005</v>
      </c>
    </row>
    <row r="183" spans="1:22" x14ac:dyDescent="0.25">
      <c r="A183" s="51"/>
      <c r="B183" s="52" t="s">
        <v>249</v>
      </c>
      <c r="C183" s="53" t="s">
        <v>73</v>
      </c>
      <c r="D183" s="54"/>
      <c r="E183" s="54"/>
      <c r="F183" s="54"/>
      <c r="G183" s="54"/>
      <c r="H183" s="55">
        <v>0</v>
      </c>
      <c r="I183" s="55">
        <v>0</v>
      </c>
      <c r="J183" s="55">
        <v>1000</v>
      </c>
      <c r="K183" s="56">
        <v>15883.94</v>
      </c>
      <c r="L183" s="54"/>
      <c r="M183" s="56">
        <f t="shared" si="36"/>
        <v>-14883.94</v>
      </c>
      <c r="N183" s="2"/>
      <c r="O183" s="2"/>
      <c r="Q183" s="62" t="s">
        <v>38</v>
      </c>
      <c r="R183" s="62" t="s">
        <v>38</v>
      </c>
      <c r="S183" s="62">
        <f t="shared" si="37"/>
        <v>1588.394</v>
      </c>
    </row>
    <row r="184" spans="1:22" x14ac:dyDescent="0.25">
      <c r="A184" s="51"/>
      <c r="B184" s="52" t="s">
        <v>260</v>
      </c>
      <c r="C184" s="53" t="s">
        <v>261</v>
      </c>
      <c r="D184" s="2"/>
      <c r="E184" s="2"/>
      <c r="F184" s="2"/>
      <c r="G184" s="2"/>
      <c r="H184" s="55">
        <v>0</v>
      </c>
      <c r="I184" s="55">
        <v>0</v>
      </c>
      <c r="J184" s="55">
        <v>1200</v>
      </c>
      <c r="K184" s="56">
        <v>1315.03</v>
      </c>
      <c r="L184" s="2"/>
      <c r="M184" s="56">
        <f t="shared" si="36"/>
        <v>-115.02999999999997</v>
      </c>
      <c r="N184" s="2"/>
      <c r="O184" s="2"/>
      <c r="Q184" s="62" t="s">
        <v>38</v>
      </c>
      <c r="R184" s="62" t="s">
        <v>38</v>
      </c>
      <c r="S184" s="62">
        <f t="shared" si="37"/>
        <v>109.58583333333334</v>
      </c>
    </row>
    <row r="185" spans="1:22" x14ac:dyDescent="0.25">
      <c r="A185" s="46" t="s">
        <v>26</v>
      </c>
      <c r="B185" s="59" t="s">
        <v>68</v>
      </c>
      <c r="C185" s="48" t="s">
        <v>69</v>
      </c>
      <c r="D185" s="2"/>
      <c r="E185" s="2"/>
      <c r="F185" s="2"/>
      <c r="G185" s="2"/>
      <c r="H185" s="49">
        <f>H186</f>
        <v>0</v>
      </c>
      <c r="I185" s="49">
        <f>I186</f>
        <v>0</v>
      </c>
      <c r="J185" s="49">
        <f>J186</f>
        <v>0</v>
      </c>
      <c r="K185" s="50">
        <f>K186</f>
        <v>0</v>
      </c>
      <c r="L185" s="2"/>
      <c r="M185" s="50">
        <f>M186</f>
        <v>0</v>
      </c>
      <c r="N185" s="2"/>
      <c r="O185" s="2"/>
      <c r="Q185" s="64" t="str">
        <f>Q186</f>
        <v>-</v>
      </c>
      <c r="R185" s="64" t="s">
        <v>38</v>
      </c>
      <c r="S185" s="64" t="s">
        <v>38</v>
      </c>
    </row>
    <row r="186" spans="1:22" x14ac:dyDescent="0.25">
      <c r="A186" s="60" t="s">
        <v>265</v>
      </c>
      <c r="B186" s="61" t="s">
        <v>249</v>
      </c>
      <c r="C186" s="53" t="s">
        <v>73</v>
      </c>
      <c r="D186" s="2"/>
      <c r="E186" s="2"/>
      <c r="F186" s="2"/>
      <c r="G186" s="2"/>
      <c r="H186" s="55">
        <v>0</v>
      </c>
      <c r="I186" s="55">
        <v>0</v>
      </c>
      <c r="J186" s="55">
        <v>0</v>
      </c>
      <c r="K186" s="56">
        <v>0</v>
      </c>
      <c r="L186" s="2"/>
      <c r="M186" s="56">
        <f>J186-K186</f>
        <v>0</v>
      </c>
      <c r="N186" s="2"/>
      <c r="O186" s="2"/>
      <c r="Q186" s="62" t="s">
        <v>38</v>
      </c>
      <c r="R186" s="62" t="s">
        <v>38</v>
      </c>
      <c r="S186" s="62" t="s">
        <v>38</v>
      </c>
    </row>
    <row r="188" spans="1:22" x14ac:dyDescent="0.25">
      <c r="H188" s="90"/>
      <c r="I188" s="90"/>
      <c r="J188" s="90"/>
    </row>
    <row r="189" spans="1:22" x14ac:dyDescent="0.25">
      <c r="H189" s="90"/>
      <c r="I189" s="90"/>
      <c r="J189" s="90"/>
      <c r="K189" t="s">
        <v>266</v>
      </c>
      <c r="T189" s="90"/>
    </row>
    <row r="190" spans="1:22" ht="15.75" x14ac:dyDescent="0.25">
      <c r="H190" s="91"/>
      <c r="I190" s="91"/>
      <c r="J190" s="91"/>
      <c r="K190" t="s">
        <v>267</v>
      </c>
    </row>
    <row r="191" spans="1:22" x14ac:dyDescent="0.25">
      <c r="K191" t="s">
        <v>268</v>
      </c>
    </row>
  </sheetData>
  <mergeCells count="535">
    <mergeCell ref="C186:G186"/>
    <mergeCell ref="K186:L186"/>
    <mergeCell ref="M186:O186"/>
    <mergeCell ref="C184:G184"/>
    <mergeCell ref="K184:L184"/>
    <mergeCell ref="M184:O184"/>
    <mergeCell ref="C185:G185"/>
    <mergeCell ref="K185:L185"/>
    <mergeCell ref="M185:O185"/>
    <mergeCell ref="C182:G182"/>
    <mergeCell ref="K182:L182"/>
    <mergeCell ref="M182:O182"/>
    <mergeCell ref="C183:G183"/>
    <mergeCell ref="K183:L183"/>
    <mergeCell ref="M183:O183"/>
    <mergeCell ref="C180:G180"/>
    <mergeCell ref="K180:L180"/>
    <mergeCell ref="M180:O180"/>
    <mergeCell ref="C181:G181"/>
    <mergeCell ref="K181:L181"/>
    <mergeCell ref="M181:O181"/>
    <mergeCell ref="C178:G178"/>
    <mergeCell ref="K178:L178"/>
    <mergeCell ref="M178:O178"/>
    <mergeCell ref="C179:G179"/>
    <mergeCell ref="K179:L179"/>
    <mergeCell ref="M179:O179"/>
    <mergeCell ref="C176:G176"/>
    <mergeCell ref="K176:L176"/>
    <mergeCell ref="M176:O176"/>
    <mergeCell ref="C177:G177"/>
    <mergeCell ref="K177:L177"/>
    <mergeCell ref="M177:O177"/>
    <mergeCell ref="C174:G174"/>
    <mergeCell ref="K174:L174"/>
    <mergeCell ref="M174:O174"/>
    <mergeCell ref="C175:G175"/>
    <mergeCell ref="K175:L175"/>
    <mergeCell ref="M175:O175"/>
    <mergeCell ref="C172:G172"/>
    <mergeCell ref="K172:L172"/>
    <mergeCell ref="M172:O172"/>
    <mergeCell ref="C173:G173"/>
    <mergeCell ref="K173:L173"/>
    <mergeCell ref="M173:O173"/>
    <mergeCell ref="C170:G170"/>
    <mergeCell ref="K170:L170"/>
    <mergeCell ref="M170:O170"/>
    <mergeCell ref="C171:G171"/>
    <mergeCell ref="K171:L171"/>
    <mergeCell ref="M171:O171"/>
    <mergeCell ref="C168:G168"/>
    <mergeCell ref="K168:L168"/>
    <mergeCell ref="M168:O168"/>
    <mergeCell ref="C169:G169"/>
    <mergeCell ref="K169:L169"/>
    <mergeCell ref="M169:O169"/>
    <mergeCell ref="C166:G166"/>
    <mergeCell ref="K166:L166"/>
    <mergeCell ref="M166:O166"/>
    <mergeCell ref="C167:G167"/>
    <mergeCell ref="K167:L167"/>
    <mergeCell ref="M167:O167"/>
    <mergeCell ref="C164:G164"/>
    <mergeCell ref="K164:L164"/>
    <mergeCell ref="M164:O164"/>
    <mergeCell ref="C165:G165"/>
    <mergeCell ref="K165:L165"/>
    <mergeCell ref="M165:O165"/>
    <mergeCell ref="C162:G162"/>
    <mergeCell ref="K162:L162"/>
    <mergeCell ref="M162:O162"/>
    <mergeCell ref="C163:G163"/>
    <mergeCell ref="K163:L163"/>
    <mergeCell ref="M163:O163"/>
    <mergeCell ref="C160:G160"/>
    <mergeCell ref="K160:L160"/>
    <mergeCell ref="M160:O160"/>
    <mergeCell ref="C161:G161"/>
    <mergeCell ref="K161:L161"/>
    <mergeCell ref="M161:O161"/>
    <mergeCell ref="C158:G158"/>
    <mergeCell ref="K158:L158"/>
    <mergeCell ref="M158:O158"/>
    <mergeCell ref="C159:G159"/>
    <mergeCell ref="K159:L159"/>
    <mergeCell ref="M159:O159"/>
    <mergeCell ref="C156:G156"/>
    <mergeCell ref="K156:L156"/>
    <mergeCell ref="M156:O156"/>
    <mergeCell ref="C157:G157"/>
    <mergeCell ref="K157:L157"/>
    <mergeCell ref="M157:O157"/>
    <mergeCell ref="C154:G154"/>
    <mergeCell ref="K154:L154"/>
    <mergeCell ref="M154:O154"/>
    <mergeCell ref="C155:G155"/>
    <mergeCell ref="K155:L155"/>
    <mergeCell ref="M155:O155"/>
    <mergeCell ref="C152:G152"/>
    <mergeCell ref="K152:L152"/>
    <mergeCell ref="M152:O152"/>
    <mergeCell ref="C153:G153"/>
    <mergeCell ref="K153:L153"/>
    <mergeCell ref="M153:O153"/>
    <mergeCell ref="C150:G150"/>
    <mergeCell ref="K150:L150"/>
    <mergeCell ref="M150:O150"/>
    <mergeCell ref="C151:G151"/>
    <mergeCell ref="K151:L151"/>
    <mergeCell ref="M151:O151"/>
    <mergeCell ref="C148:G148"/>
    <mergeCell ref="K148:L148"/>
    <mergeCell ref="M148:O148"/>
    <mergeCell ref="C149:G149"/>
    <mergeCell ref="K149:L149"/>
    <mergeCell ref="M149:O149"/>
    <mergeCell ref="C146:G146"/>
    <mergeCell ref="K146:L146"/>
    <mergeCell ref="M146:O146"/>
    <mergeCell ref="C147:G147"/>
    <mergeCell ref="K147:L147"/>
    <mergeCell ref="M147:O147"/>
    <mergeCell ref="C144:G144"/>
    <mergeCell ref="K144:L144"/>
    <mergeCell ref="M144:O144"/>
    <mergeCell ref="C145:G145"/>
    <mergeCell ref="K145:L145"/>
    <mergeCell ref="M145:O145"/>
    <mergeCell ref="C142:G142"/>
    <mergeCell ref="K142:L142"/>
    <mergeCell ref="M142:O142"/>
    <mergeCell ref="C143:G143"/>
    <mergeCell ref="K143:L143"/>
    <mergeCell ref="M143:O143"/>
    <mergeCell ref="C140:G140"/>
    <mergeCell ref="K140:L140"/>
    <mergeCell ref="M140:O140"/>
    <mergeCell ref="C141:G141"/>
    <mergeCell ref="K141:L141"/>
    <mergeCell ref="M141:O141"/>
    <mergeCell ref="C138:G138"/>
    <mergeCell ref="K138:L138"/>
    <mergeCell ref="M138:O138"/>
    <mergeCell ref="C139:G139"/>
    <mergeCell ref="K139:L139"/>
    <mergeCell ref="M139:O139"/>
    <mergeCell ref="C136:G136"/>
    <mergeCell ref="K136:L136"/>
    <mergeCell ref="M136:O136"/>
    <mergeCell ref="C137:G137"/>
    <mergeCell ref="K137:L137"/>
    <mergeCell ref="M137:O137"/>
    <mergeCell ref="C134:G134"/>
    <mergeCell ref="K134:L134"/>
    <mergeCell ref="M134:O134"/>
    <mergeCell ref="C135:G135"/>
    <mergeCell ref="K135:L135"/>
    <mergeCell ref="M135:O135"/>
    <mergeCell ref="C132:G132"/>
    <mergeCell ref="K132:L132"/>
    <mergeCell ref="M132:O132"/>
    <mergeCell ref="C133:G133"/>
    <mergeCell ref="K133:L133"/>
    <mergeCell ref="M133:O133"/>
    <mergeCell ref="C130:G130"/>
    <mergeCell ref="K130:L130"/>
    <mergeCell ref="M130:O130"/>
    <mergeCell ref="C131:G131"/>
    <mergeCell ref="K131:L131"/>
    <mergeCell ref="M131:O131"/>
    <mergeCell ref="C128:G128"/>
    <mergeCell ref="K128:L128"/>
    <mergeCell ref="M128:O128"/>
    <mergeCell ref="C129:G129"/>
    <mergeCell ref="K129:L129"/>
    <mergeCell ref="M129:O129"/>
    <mergeCell ref="C126:G126"/>
    <mergeCell ref="K126:L126"/>
    <mergeCell ref="M126:O126"/>
    <mergeCell ref="C127:G127"/>
    <mergeCell ref="K127:L127"/>
    <mergeCell ref="M127:O127"/>
    <mergeCell ref="C124:G124"/>
    <mergeCell ref="K124:L124"/>
    <mergeCell ref="M124:O124"/>
    <mergeCell ref="C125:G125"/>
    <mergeCell ref="K125:L125"/>
    <mergeCell ref="M125:O125"/>
    <mergeCell ref="C122:G122"/>
    <mergeCell ref="K122:L122"/>
    <mergeCell ref="M122:O122"/>
    <mergeCell ref="C123:G123"/>
    <mergeCell ref="K123:L123"/>
    <mergeCell ref="M123:O123"/>
    <mergeCell ref="C120:G120"/>
    <mergeCell ref="K120:L120"/>
    <mergeCell ref="M120:O120"/>
    <mergeCell ref="C121:G121"/>
    <mergeCell ref="K121:L121"/>
    <mergeCell ref="M121:O121"/>
    <mergeCell ref="C118:G118"/>
    <mergeCell ref="K118:L118"/>
    <mergeCell ref="M118:O118"/>
    <mergeCell ref="C119:G119"/>
    <mergeCell ref="K119:L119"/>
    <mergeCell ref="M119:O119"/>
    <mergeCell ref="C116:G116"/>
    <mergeCell ref="K116:L116"/>
    <mergeCell ref="M116:O116"/>
    <mergeCell ref="C117:G117"/>
    <mergeCell ref="K117:L117"/>
    <mergeCell ref="M117:O117"/>
    <mergeCell ref="C114:G114"/>
    <mergeCell ref="K114:L114"/>
    <mergeCell ref="M114:O114"/>
    <mergeCell ref="C115:G115"/>
    <mergeCell ref="K115:L115"/>
    <mergeCell ref="M115:O115"/>
    <mergeCell ref="C112:G112"/>
    <mergeCell ref="K112:L112"/>
    <mergeCell ref="M112:O112"/>
    <mergeCell ref="C113:G113"/>
    <mergeCell ref="K113:L113"/>
    <mergeCell ref="M113:O113"/>
    <mergeCell ref="C110:G110"/>
    <mergeCell ref="K110:L110"/>
    <mergeCell ref="M110:O110"/>
    <mergeCell ref="C111:G111"/>
    <mergeCell ref="K111:L111"/>
    <mergeCell ref="M111:O111"/>
    <mergeCell ref="C108:G108"/>
    <mergeCell ref="K108:L108"/>
    <mergeCell ref="M108:O108"/>
    <mergeCell ref="C109:G109"/>
    <mergeCell ref="K109:L109"/>
    <mergeCell ref="M109:O109"/>
    <mergeCell ref="C106:G106"/>
    <mergeCell ref="K106:L106"/>
    <mergeCell ref="M106:O106"/>
    <mergeCell ref="C107:G107"/>
    <mergeCell ref="K107:L107"/>
    <mergeCell ref="M107:O107"/>
    <mergeCell ref="C104:G104"/>
    <mergeCell ref="K104:L104"/>
    <mergeCell ref="M104:O104"/>
    <mergeCell ref="C105:G105"/>
    <mergeCell ref="K105:L105"/>
    <mergeCell ref="M105:O105"/>
    <mergeCell ref="C102:G102"/>
    <mergeCell ref="K102:L102"/>
    <mergeCell ref="M102:O102"/>
    <mergeCell ref="C103:G103"/>
    <mergeCell ref="K103:L103"/>
    <mergeCell ref="M103:O103"/>
    <mergeCell ref="C100:G100"/>
    <mergeCell ref="K100:L100"/>
    <mergeCell ref="M100:O100"/>
    <mergeCell ref="C101:G101"/>
    <mergeCell ref="K101:L101"/>
    <mergeCell ref="M101:O101"/>
    <mergeCell ref="C98:G98"/>
    <mergeCell ref="K98:L98"/>
    <mergeCell ref="M98:O98"/>
    <mergeCell ref="C99:G99"/>
    <mergeCell ref="K99:L99"/>
    <mergeCell ref="M99:O99"/>
    <mergeCell ref="C96:G96"/>
    <mergeCell ref="K96:L96"/>
    <mergeCell ref="M96:O96"/>
    <mergeCell ref="C97:G97"/>
    <mergeCell ref="K97:L97"/>
    <mergeCell ref="M97:O97"/>
    <mergeCell ref="C94:G94"/>
    <mergeCell ref="K94:L94"/>
    <mergeCell ref="M94:O94"/>
    <mergeCell ref="C95:G95"/>
    <mergeCell ref="K95:L95"/>
    <mergeCell ref="M95:O95"/>
    <mergeCell ref="C92:G92"/>
    <mergeCell ref="K92:L92"/>
    <mergeCell ref="M92:O92"/>
    <mergeCell ref="C93:G93"/>
    <mergeCell ref="K93:L93"/>
    <mergeCell ref="M93:O93"/>
    <mergeCell ref="C90:G90"/>
    <mergeCell ref="K90:L90"/>
    <mergeCell ref="M90:O90"/>
    <mergeCell ref="C91:G91"/>
    <mergeCell ref="K91:L91"/>
    <mergeCell ref="M91:O91"/>
    <mergeCell ref="C88:G88"/>
    <mergeCell ref="K88:L88"/>
    <mergeCell ref="M88:O88"/>
    <mergeCell ref="C89:G89"/>
    <mergeCell ref="K89:L89"/>
    <mergeCell ref="M89:O89"/>
    <mergeCell ref="C86:G86"/>
    <mergeCell ref="K86:L86"/>
    <mergeCell ref="M86:O86"/>
    <mergeCell ref="C87:G87"/>
    <mergeCell ref="K87:L87"/>
    <mergeCell ref="M87:O87"/>
    <mergeCell ref="C84:G84"/>
    <mergeCell ref="K84:L84"/>
    <mergeCell ref="M84:O84"/>
    <mergeCell ref="C85:G85"/>
    <mergeCell ref="K85:L85"/>
    <mergeCell ref="M85:O85"/>
    <mergeCell ref="C82:G82"/>
    <mergeCell ref="K82:L82"/>
    <mergeCell ref="M82:O82"/>
    <mergeCell ref="C83:G83"/>
    <mergeCell ref="K83:L83"/>
    <mergeCell ref="M83:O83"/>
    <mergeCell ref="C80:G80"/>
    <mergeCell ref="K80:L80"/>
    <mergeCell ref="M80:O80"/>
    <mergeCell ref="C81:G81"/>
    <mergeCell ref="K81:L81"/>
    <mergeCell ref="M81:O81"/>
    <mergeCell ref="C78:G78"/>
    <mergeCell ref="K78:L78"/>
    <mergeCell ref="M78:O78"/>
    <mergeCell ref="C79:G79"/>
    <mergeCell ref="K79:L79"/>
    <mergeCell ref="M79:O79"/>
    <mergeCell ref="C76:G76"/>
    <mergeCell ref="K76:L76"/>
    <mergeCell ref="M76:O76"/>
    <mergeCell ref="C77:G77"/>
    <mergeCell ref="K77:L77"/>
    <mergeCell ref="M77:O77"/>
    <mergeCell ref="C74:G74"/>
    <mergeCell ref="K74:L74"/>
    <mergeCell ref="M74:O74"/>
    <mergeCell ref="C75:G75"/>
    <mergeCell ref="K75:L75"/>
    <mergeCell ref="M75:O75"/>
    <mergeCell ref="C72:G72"/>
    <mergeCell ref="K72:L72"/>
    <mergeCell ref="M72:O72"/>
    <mergeCell ref="C73:G73"/>
    <mergeCell ref="K73:L73"/>
    <mergeCell ref="M73:O73"/>
    <mergeCell ref="C70:G70"/>
    <mergeCell ref="K70:L70"/>
    <mergeCell ref="M70:O70"/>
    <mergeCell ref="C71:G71"/>
    <mergeCell ref="K71:L71"/>
    <mergeCell ref="M71:O71"/>
    <mergeCell ref="C68:G68"/>
    <mergeCell ref="K68:L68"/>
    <mergeCell ref="M68:O68"/>
    <mergeCell ref="C69:G69"/>
    <mergeCell ref="K69:L69"/>
    <mergeCell ref="M69:O69"/>
    <mergeCell ref="C66:G66"/>
    <mergeCell ref="K66:L66"/>
    <mergeCell ref="M66:O66"/>
    <mergeCell ref="C67:G67"/>
    <mergeCell ref="K67:L67"/>
    <mergeCell ref="M67:O67"/>
    <mergeCell ref="C64:G64"/>
    <mergeCell ref="K64:L64"/>
    <mergeCell ref="M64:O64"/>
    <mergeCell ref="C65:G65"/>
    <mergeCell ref="K65:L65"/>
    <mergeCell ref="M65:O65"/>
    <mergeCell ref="C62:G62"/>
    <mergeCell ref="K62:L62"/>
    <mergeCell ref="M62:O62"/>
    <mergeCell ref="C63:G63"/>
    <mergeCell ref="K63:L63"/>
    <mergeCell ref="M63:O63"/>
    <mergeCell ref="C60:G60"/>
    <mergeCell ref="K60:L60"/>
    <mergeCell ref="M60:O60"/>
    <mergeCell ref="C61:G61"/>
    <mergeCell ref="K61:L61"/>
    <mergeCell ref="M61:O61"/>
    <mergeCell ref="C58:G58"/>
    <mergeCell ref="K58:L58"/>
    <mergeCell ref="M58:O58"/>
    <mergeCell ref="C59:G59"/>
    <mergeCell ref="K59:L59"/>
    <mergeCell ref="M59:O59"/>
    <mergeCell ref="C56:G56"/>
    <mergeCell ref="K56:L56"/>
    <mergeCell ref="M56:O56"/>
    <mergeCell ref="C57:G57"/>
    <mergeCell ref="K57:L57"/>
    <mergeCell ref="M57:O57"/>
    <mergeCell ref="C54:G54"/>
    <mergeCell ref="K54:L54"/>
    <mergeCell ref="M54:O54"/>
    <mergeCell ref="C55:G55"/>
    <mergeCell ref="K55:L55"/>
    <mergeCell ref="M55:O55"/>
    <mergeCell ref="C52:G52"/>
    <mergeCell ref="K52:L52"/>
    <mergeCell ref="M52:O52"/>
    <mergeCell ref="C53:G53"/>
    <mergeCell ref="K53:L53"/>
    <mergeCell ref="M53:O53"/>
    <mergeCell ref="C50:G50"/>
    <mergeCell ref="K50:L50"/>
    <mergeCell ref="M50:O50"/>
    <mergeCell ref="C51:G51"/>
    <mergeCell ref="K51:L51"/>
    <mergeCell ref="M51:O51"/>
    <mergeCell ref="C48:G48"/>
    <mergeCell ref="K48:L48"/>
    <mergeCell ref="M48:O48"/>
    <mergeCell ref="C49:G49"/>
    <mergeCell ref="K49:L49"/>
    <mergeCell ref="M49:O49"/>
    <mergeCell ref="C46:G46"/>
    <mergeCell ref="K46:L46"/>
    <mergeCell ref="M46:O46"/>
    <mergeCell ref="C47:G47"/>
    <mergeCell ref="K47:L47"/>
    <mergeCell ref="M47:O47"/>
    <mergeCell ref="C44:G44"/>
    <mergeCell ref="K44:L44"/>
    <mergeCell ref="M44:O44"/>
    <mergeCell ref="C45:G45"/>
    <mergeCell ref="K45:L45"/>
    <mergeCell ref="M45:O45"/>
    <mergeCell ref="C42:G42"/>
    <mergeCell ref="K42:L42"/>
    <mergeCell ref="M42:O42"/>
    <mergeCell ref="C43:G43"/>
    <mergeCell ref="K43:L43"/>
    <mergeCell ref="M43:O43"/>
    <mergeCell ref="C40:G40"/>
    <mergeCell ref="K40:L40"/>
    <mergeCell ref="M40:O40"/>
    <mergeCell ref="C41:G41"/>
    <mergeCell ref="K41:L41"/>
    <mergeCell ref="M41:O41"/>
    <mergeCell ref="C38:G38"/>
    <mergeCell ref="K38:L38"/>
    <mergeCell ref="M38:O38"/>
    <mergeCell ref="C39:G39"/>
    <mergeCell ref="K39:L39"/>
    <mergeCell ref="M39:O39"/>
    <mergeCell ref="C36:G36"/>
    <mergeCell ref="K36:L36"/>
    <mergeCell ref="M36:O36"/>
    <mergeCell ref="C37:G37"/>
    <mergeCell ref="K37:L37"/>
    <mergeCell ref="M37:O37"/>
    <mergeCell ref="C33:G33"/>
    <mergeCell ref="K33:L33"/>
    <mergeCell ref="M33:O33"/>
    <mergeCell ref="C35:G35"/>
    <mergeCell ref="K35:L35"/>
    <mergeCell ref="M35:O35"/>
    <mergeCell ref="C31:G31"/>
    <mergeCell ref="K31:L31"/>
    <mergeCell ref="M31:O31"/>
    <mergeCell ref="C32:G32"/>
    <mergeCell ref="K32:L32"/>
    <mergeCell ref="M32:O32"/>
    <mergeCell ref="C29:G29"/>
    <mergeCell ref="K29:L29"/>
    <mergeCell ref="M29:O29"/>
    <mergeCell ref="C30:G30"/>
    <mergeCell ref="K30:L30"/>
    <mergeCell ref="M30:O30"/>
    <mergeCell ref="C27:G27"/>
    <mergeCell ref="K27:L27"/>
    <mergeCell ref="M27:O27"/>
    <mergeCell ref="C28:G28"/>
    <mergeCell ref="K28:L28"/>
    <mergeCell ref="M28:O28"/>
    <mergeCell ref="C25:G25"/>
    <mergeCell ref="K25:L25"/>
    <mergeCell ref="M25:O25"/>
    <mergeCell ref="C26:G26"/>
    <mergeCell ref="K26:L26"/>
    <mergeCell ref="M26:O26"/>
    <mergeCell ref="C23:G23"/>
    <mergeCell ref="K23:L23"/>
    <mergeCell ref="M23:O23"/>
    <mergeCell ref="C24:G24"/>
    <mergeCell ref="K24:L24"/>
    <mergeCell ref="M24:O24"/>
    <mergeCell ref="C21:G21"/>
    <mergeCell ref="K21:L21"/>
    <mergeCell ref="M21:O21"/>
    <mergeCell ref="C22:G22"/>
    <mergeCell ref="K22:L22"/>
    <mergeCell ref="M22:O22"/>
    <mergeCell ref="C19:G19"/>
    <mergeCell ref="K19:L19"/>
    <mergeCell ref="M19:O19"/>
    <mergeCell ref="C20:G20"/>
    <mergeCell ref="K20:L20"/>
    <mergeCell ref="M20:O20"/>
    <mergeCell ref="C17:G17"/>
    <mergeCell ref="K17:L17"/>
    <mergeCell ref="M17:O17"/>
    <mergeCell ref="C18:G18"/>
    <mergeCell ref="K18:L18"/>
    <mergeCell ref="M18:O18"/>
    <mergeCell ref="C15:G15"/>
    <mergeCell ref="K15:L15"/>
    <mergeCell ref="M15:O15"/>
    <mergeCell ref="C16:G16"/>
    <mergeCell ref="K16:L16"/>
    <mergeCell ref="M16:O16"/>
    <mergeCell ref="C13:G13"/>
    <mergeCell ref="K13:L13"/>
    <mergeCell ref="M13:O13"/>
    <mergeCell ref="C14:G14"/>
    <mergeCell ref="K14:L14"/>
    <mergeCell ref="M14:O14"/>
    <mergeCell ref="K10:L10"/>
    <mergeCell ref="M10:O10"/>
    <mergeCell ref="C11:G11"/>
    <mergeCell ref="K11:L11"/>
    <mergeCell ref="M11:O11"/>
    <mergeCell ref="C12:G12"/>
    <mergeCell ref="K12:L12"/>
    <mergeCell ref="M12:O12"/>
    <mergeCell ref="A1:D1"/>
    <mergeCell ref="A2:D3"/>
    <mergeCell ref="L2:M2"/>
    <mergeCell ref="A4:C4"/>
    <mergeCell ref="L4:M4"/>
    <mergeCell ref="C9:G9"/>
    <mergeCell ref="K9:L9"/>
    <mergeCell ref="M9:O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Molnar</dc:creator>
  <cp:lastModifiedBy>Ines Molnar</cp:lastModifiedBy>
  <dcterms:created xsi:type="dcterms:W3CDTF">2026-03-18T09:15:38Z</dcterms:created>
  <dcterms:modified xsi:type="dcterms:W3CDTF">2026-03-18T09:16:35Z</dcterms:modified>
</cp:coreProperties>
</file>